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My Drive\Lake Elmo Aero\Flight Training\Aircraft\C-172M N61879\"/>
    </mc:Choice>
  </mc:AlternateContent>
  <xr:revisionPtr revIDLastSave="0" documentId="13_ncr:1_{F026D49B-91BC-40B1-9B6B-5FD46DBFC0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&amp;B" sheetId="1" r:id="rId1"/>
    <sheet name="Performanc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ioNOa1sblQFED8WUQekqnfP2c9fg=="/>
    </ext>
  </extLst>
</workbook>
</file>

<file path=xl/calcChain.xml><?xml version="1.0" encoding="utf-8"?>
<calcChain xmlns="http://schemas.openxmlformats.org/spreadsheetml/2006/main">
  <c r="C24" i="1" l="1"/>
  <c r="M41" i="2" a="1"/>
  <c r="M41" i="2" s="1"/>
  <c r="M39" i="2" a="1"/>
  <c r="M39" i="2" s="1"/>
  <c r="Q30" i="2" a="1"/>
  <c r="Q30" i="2" s="1"/>
  <c r="M16" i="2" a="1"/>
  <c r="M16" i="2" s="1"/>
  <c r="B12" i="2"/>
  <c r="S17" i="2" s="1" a="1"/>
  <c r="S17" i="2" s="1"/>
  <c r="E10" i="2"/>
  <c r="C10" i="2"/>
  <c r="B10" i="2"/>
  <c r="C9" i="2"/>
  <c r="B9" i="2"/>
  <c r="C8" i="2"/>
  <c r="B8" i="2"/>
  <c r="C7" i="2"/>
  <c r="B7" i="2"/>
  <c r="C6" i="2"/>
  <c r="B6" i="2"/>
  <c r="C5" i="2"/>
  <c r="B5" i="2"/>
  <c r="M4" i="2" a="1"/>
  <c r="M4" i="2" s="1"/>
  <c r="C4" i="2"/>
  <c r="M28" i="2" s="1" a="1"/>
  <c r="M28" i="2" s="1"/>
  <c r="B4" i="2"/>
  <c r="Q3" i="2" a="1"/>
  <c r="Q3" i="2" s="1"/>
  <c r="C3" i="2"/>
  <c r="B3" i="2"/>
  <c r="M2" i="2" a="1"/>
  <c r="M2" i="2" s="1"/>
  <c r="F36" i="1"/>
  <c r="E12" i="2" s="1"/>
  <c r="D36" i="1"/>
  <c r="C13" i="2" s="1"/>
  <c r="F35" i="1"/>
  <c r="E11" i="2" s="1"/>
  <c r="D35" i="1"/>
  <c r="C12" i="2" s="1"/>
  <c r="C35" i="1"/>
  <c r="C36" i="1" s="1"/>
  <c r="B13" i="2" s="1"/>
  <c r="D34" i="1"/>
  <c r="C11" i="2" s="1"/>
  <c r="C34" i="1"/>
  <c r="B11" i="2" s="1"/>
  <c r="F33" i="1"/>
  <c r="F32" i="1"/>
  <c r="E9" i="2" s="1"/>
  <c r="D23" i="1"/>
  <c r="F23" i="1" s="1"/>
  <c r="F21" i="1"/>
  <c r="F20" i="1"/>
  <c r="F19" i="1"/>
  <c r="D19" i="1"/>
  <c r="F18" i="1"/>
  <c r="D18" i="1"/>
  <c r="D17" i="1"/>
  <c r="D22" i="1" s="1"/>
  <c r="B2" i="1"/>
  <c r="B14" i="1" l="1"/>
  <c r="D24" i="1"/>
  <c r="P29" i="2" a="1"/>
  <c r="P29" i="2" s="1"/>
  <c r="P27" i="2" a="1"/>
  <c r="P27" i="2" s="1"/>
  <c r="Q41" i="2" a="1"/>
  <c r="Q41" i="2" s="1"/>
  <c r="O40" i="2" a="1"/>
  <c r="O40" i="2" s="1"/>
  <c r="Q39" i="2" a="1"/>
  <c r="Q39" i="2" s="1"/>
  <c r="O44" i="2" s="1"/>
  <c r="O38" i="2" a="1"/>
  <c r="O38" i="2" s="1"/>
  <c r="R39" i="2" a="1"/>
  <c r="R39" i="2" s="1"/>
  <c r="S29" i="2" a="1"/>
  <c r="S29" i="2" s="1"/>
  <c r="O29" i="2" a="1"/>
  <c r="O29" i="2" s="1"/>
  <c r="S27" i="2" a="1"/>
  <c r="S27" i="2" s="1"/>
  <c r="O27" i="2" a="1"/>
  <c r="O27" i="2" s="1"/>
  <c r="P41" i="2" a="1"/>
  <c r="P41" i="2" s="1"/>
  <c r="P39" i="2" a="1"/>
  <c r="P39" i="2" s="1"/>
  <c r="O43" i="2" s="1"/>
  <c r="R41" i="2" a="1"/>
  <c r="R41" i="2" s="1"/>
  <c r="R29" i="2" a="1"/>
  <c r="R29" i="2" s="1"/>
  <c r="R27" i="2" a="1"/>
  <c r="R27" i="2" s="1"/>
  <c r="S41" i="2" a="1"/>
  <c r="S41" i="2" s="1"/>
  <c r="O41" i="2" a="1"/>
  <c r="O41" i="2" s="1"/>
  <c r="S39" i="2" a="1"/>
  <c r="S39" i="2" s="1"/>
  <c r="O39" i="2" a="1"/>
  <c r="O39" i="2" s="1"/>
  <c r="Q29" i="2" a="1"/>
  <c r="Q29" i="2" s="1"/>
  <c r="O28" i="2" a="1"/>
  <c r="O28" i="2" s="1"/>
  <c r="Q27" i="2" a="1"/>
  <c r="Q27" i="2" s="1"/>
  <c r="O26" i="2" a="1"/>
  <c r="O26" i="2" s="1"/>
  <c r="O5" i="2" a="1"/>
  <c r="O5" i="2" s="1"/>
  <c r="S5" i="2" a="1"/>
  <c r="S5" i="2" s="1"/>
  <c r="Q15" i="2" a="1"/>
  <c r="Q15" i="2" s="1"/>
  <c r="P17" i="2" a="1"/>
  <c r="P17" i="2" s="1"/>
  <c r="Q20" i="2" a="1"/>
  <c r="Q20" i="2" s="1"/>
  <c r="M3" i="2" a="1"/>
  <c r="M3" i="2" s="1"/>
  <c r="R3" i="2" a="1"/>
  <c r="R3" i="2" s="1"/>
  <c r="Q7" i="2" a="1"/>
  <c r="Q7" i="2" s="1"/>
  <c r="O16" i="2" a="1"/>
  <c r="O16" i="2" s="1"/>
  <c r="O4" i="2" a="1"/>
  <c r="O4" i="2" s="1"/>
  <c r="P5" i="2" a="1"/>
  <c r="P5" i="2" s="1"/>
  <c r="M15" i="2" a="1"/>
  <c r="M15" i="2" s="1"/>
  <c r="R15" i="2" a="1"/>
  <c r="R15" i="2" s="1"/>
  <c r="Q17" i="2" a="1"/>
  <c r="Q17" i="2" s="1"/>
  <c r="Q18" i="2" a="1"/>
  <c r="Q18" i="2" s="1"/>
  <c r="M27" i="2" a="1"/>
  <c r="M27" i="2" s="1"/>
  <c r="M29" i="2" a="1"/>
  <c r="M29" i="2" s="1"/>
  <c r="Q44" i="2" a="1"/>
  <c r="Q44" i="2" s="1"/>
  <c r="O14" i="2" a="1"/>
  <c r="O14" i="2" s="1"/>
  <c r="F17" i="1"/>
  <c r="F22" i="1" s="1"/>
  <c r="O3" i="2" a="1"/>
  <c r="O3" i="2" s="1"/>
  <c r="S3" i="2" a="1"/>
  <c r="S3" i="2" s="1"/>
  <c r="M38" i="2" a="1"/>
  <c r="M38" i="2" s="1"/>
  <c r="M40" i="2" a="1"/>
  <c r="M40" i="2" s="1"/>
  <c r="O2" i="2" a="1"/>
  <c r="O2" i="2" s="1"/>
  <c r="O9" i="2" s="1"/>
  <c r="Q5" i="2" a="1"/>
  <c r="Q5" i="2" s="1"/>
  <c r="Q9" i="2" a="1"/>
  <c r="Q9" i="2" s="1"/>
  <c r="O15" i="2" a="1"/>
  <c r="O15" i="2" s="1"/>
  <c r="S15" i="2" a="1"/>
  <c r="S15" i="2" s="1"/>
  <c r="M17" i="2" a="1"/>
  <c r="M17" i="2" s="1"/>
  <c r="R17" i="2" a="1"/>
  <c r="R17" i="2" s="1"/>
  <c r="Q42" i="2" a="1"/>
  <c r="Q42" i="2" s="1"/>
  <c r="P3" i="2" a="1"/>
  <c r="P3" i="2" s="1"/>
  <c r="O8" i="2" s="1"/>
  <c r="Q10" i="2" s="1" a="1"/>
  <c r="Q10" i="2" s="1"/>
  <c r="M14" i="2" a="1"/>
  <c r="M14" i="2" s="1"/>
  <c r="Q32" i="2" a="1"/>
  <c r="Q32" i="2" s="1"/>
  <c r="Q45" i="2" a="1"/>
  <c r="Q45" i="2" s="1"/>
  <c r="M5" i="2" a="1"/>
  <c r="M5" i="2" s="1"/>
  <c r="R5" i="2" a="1"/>
  <c r="R5" i="2" s="1"/>
  <c r="P15" i="2" a="1"/>
  <c r="P15" i="2" s="1"/>
  <c r="O19" i="2" s="1"/>
  <c r="Q21" i="2" s="1" a="1"/>
  <c r="Q21" i="2" s="1"/>
  <c r="O17" i="2" a="1"/>
  <c r="O17" i="2" s="1"/>
  <c r="M26" i="2" a="1"/>
  <c r="M26" i="2" s="1"/>
  <c r="E22" i="1" l="1"/>
  <c r="F24" i="1"/>
  <c r="E24" i="1" s="1"/>
  <c r="O21" i="2"/>
  <c r="O34" i="2"/>
  <c r="O31" i="2"/>
  <c r="Q33" i="2" s="1" a="1"/>
  <c r="Q33" i="2" s="1"/>
  <c r="O33" i="2"/>
  <c r="O32" i="2"/>
  <c r="O45" i="2"/>
  <c r="O20" i="2"/>
  <c r="O22" i="2"/>
  <c r="O11" i="2"/>
  <c r="O42" i="2"/>
  <c r="Q43" i="2" s="1" a="1"/>
  <c r="Q43" i="2" s="1"/>
  <c r="C18" i="2" s="1"/>
  <c r="E7" i="2" s="1"/>
  <c r="F30" i="1" s="1"/>
  <c r="O18" i="2"/>
  <c r="Q19" i="2" s="1" a="1"/>
  <c r="Q19" i="2" s="1"/>
  <c r="C16" i="2" s="1"/>
  <c r="E4" i="2" s="1"/>
  <c r="F27" i="1" s="1"/>
  <c r="O7" i="2"/>
  <c r="Q8" i="2" s="1" a="1"/>
  <c r="Q8" i="2" s="1"/>
  <c r="C15" i="2" s="1"/>
  <c r="E3" i="2" s="1"/>
  <c r="F26" i="1" s="1"/>
  <c r="O10" i="2"/>
  <c r="O46" i="2"/>
  <c r="O30" i="2"/>
  <c r="Q31" i="2" s="1" a="1"/>
  <c r="Q31" i="2" s="1"/>
  <c r="C17" i="2" s="1"/>
  <c r="E6" i="2" s="1"/>
  <c r="F29" i="1" s="1"/>
</calcChain>
</file>

<file path=xl/sharedStrings.xml><?xml version="1.0" encoding="utf-8"?>
<sst xmlns="http://schemas.openxmlformats.org/spreadsheetml/2006/main" count="171" uniqueCount="86">
  <si>
    <t>*FOR PLANNING PURPOSES ONLY, VERIFY WEIGHT AND BALANCE BEFORE FLIGHT*</t>
  </si>
  <si>
    <t>1975 Cessna 172M N61879</t>
  </si>
  <si>
    <t>USAGE:</t>
  </si>
  <si>
    <t>Fill out the areas in Yellow</t>
  </si>
  <si>
    <t>Seat Occupancy Table:</t>
  </si>
  <si>
    <t>Pilot:</t>
  </si>
  <si>
    <t>Copilot:</t>
  </si>
  <si>
    <t>Rear Left:</t>
  </si>
  <si>
    <t>Rear Right:</t>
  </si>
  <si>
    <t>Remaining Useful Load:</t>
  </si>
  <si>
    <t>Item</t>
  </si>
  <si>
    <t>Weight</t>
  </si>
  <si>
    <t>Arm</t>
  </si>
  <si>
    <t>Moment</t>
  </si>
  <si>
    <t>Aircraft Licensed Empty Weight</t>
  </si>
  <si>
    <t>Fuel (38 Gallons Maximum)</t>
  </si>
  <si>
    <t>Front Seats</t>
  </si>
  <si>
    <t>Rear Seats</t>
  </si>
  <si>
    <t>Baggage Area (120lbs Max)</t>
  </si>
  <si>
    <t>Baggage Area 2 (50lbs Max)</t>
  </si>
  <si>
    <t>Departure Total</t>
  </si>
  <si>
    <t>Estimated Fuel Burn</t>
  </si>
  <si>
    <t>Destination Total</t>
  </si>
  <si>
    <t>Weather Information:</t>
  </si>
  <si>
    <t>Departure</t>
  </si>
  <si>
    <t>Destination</t>
  </si>
  <si>
    <t>Performance:</t>
  </si>
  <si>
    <t>*Max Weight*</t>
  </si>
  <si>
    <t>Field Elevation:</t>
  </si>
  <si>
    <t>Takeoff Roll:</t>
  </si>
  <si>
    <t>Temperature  C:</t>
  </si>
  <si>
    <t>Takeoff 50ft:</t>
  </si>
  <si>
    <t>Dew Point C:</t>
  </si>
  <si>
    <t>Altimeter Setting:</t>
  </si>
  <si>
    <t>Landing Roll:</t>
  </si>
  <si>
    <t>Wind Direction:</t>
  </si>
  <si>
    <t>Landing 50ft:</t>
  </si>
  <si>
    <t>Wind Speed:</t>
  </si>
  <si>
    <t>Runway Heading:</t>
  </si>
  <si>
    <r>
      <rPr>
        <u/>
        <sz val="9"/>
        <color theme="1"/>
        <rFont val="Geneva"/>
      </rPr>
      <t>Depart</t>
    </r>
    <r>
      <rPr>
        <sz val="9"/>
        <color theme="1"/>
        <rFont val="Geneva"/>
      </rPr>
      <t xml:space="preserve"> Head Wind:</t>
    </r>
  </si>
  <si>
    <t>Soft Field? Y or N:</t>
  </si>
  <si>
    <r>
      <rPr>
        <u/>
        <sz val="9"/>
        <color theme="1"/>
        <rFont val="Geneva"/>
      </rPr>
      <t>Depart</t>
    </r>
    <r>
      <rPr>
        <sz val="9"/>
        <color theme="1"/>
        <rFont val="Geneva"/>
      </rPr>
      <t xml:space="preserve"> X-Wind:</t>
    </r>
  </si>
  <si>
    <t>Relative Humidity:</t>
  </si>
  <si>
    <t>Pressure Altitude:</t>
  </si>
  <si>
    <r>
      <rPr>
        <u/>
        <sz val="9"/>
        <color theme="1"/>
        <rFont val="Geneva"/>
      </rPr>
      <t>Dest</t>
    </r>
    <r>
      <rPr>
        <sz val="9"/>
        <color theme="1"/>
        <rFont val="Geneva"/>
      </rPr>
      <t xml:space="preserve"> Head Wind:</t>
    </r>
  </si>
  <si>
    <t>Density Altitude:</t>
  </si>
  <si>
    <r>
      <rPr>
        <u/>
        <sz val="9"/>
        <color theme="1"/>
        <rFont val="Geneva"/>
      </rPr>
      <t>Dest</t>
    </r>
    <r>
      <rPr>
        <sz val="9"/>
        <color theme="1"/>
        <rFont val="Geneva"/>
      </rPr>
      <t xml:space="preserve"> X-Wind:</t>
    </r>
  </si>
  <si>
    <t>Loaded CG</t>
  </si>
  <si>
    <t>Utility Category</t>
  </si>
  <si>
    <t>Loaded Moment</t>
  </si>
  <si>
    <t>Normal Category</t>
  </si>
  <si>
    <t>Performance Calculator</t>
  </si>
  <si>
    <t>Takeoff Data: GND Roll</t>
  </si>
  <si>
    <t>Temp inter</t>
  </si>
  <si>
    <t>Alt inter</t>
  </si>
  <si>
    <t>Temp° C</t>
  </si>
  <si>
    <t>X1</t>
  </si>
  <si>
    <t>Take Off Ground Roll</t>
  </si>
  <si>
    <t>Press Alt</t>
  </si>
  <si>
    <t>GND Roll</t>
  </si>
  <si>
    <t>Y1</t>
  </si>
  <si>
    <t>Take Off 50ft Height</t>
  </si>
  <si>
    <t>X2</t>
  </si>
  <si>
    <t>Y2</t>
  </si>
  <si>
    <t>Landing Distance</t>
  </si>
  <si>
    <t>Landing 50ft Distance</t>
  </si>
  <si>
    <t>Departure Head Wind:</t>
  </si>
  <si>
    <t>Departure X-Wind:</t>
  </si>
  <si>
    <t>Destination Headwind:</t>
  </si>
  <si>
    <t>Destination X-Wind:</t>
  </si>
  <si>
    <t>Takeoff Data: 50Ft CLR</t>
  </si>
  <si>
    <t>Temp Inter</t>
  </si>
  <si>
    <t xml:space="preserve">UnCompensated for Wind </t>
  </si>
  <si>
    <t>x1</t>
  </si>
  <si>
    <t>Takeoff Roll</t>
  </si>
  <si>
    <t xml:space="preserve">50 Ft Clear </t>
  </si>
  <si>
    <t>50 Ft Clear</t>
  </si>
  <si>
    <t>y1</t>
  </si>
  <si>
    <t>Takeoff 50ft</t>
  </si>
  <si>
    <t>x2</t>
  </si>
  <si>
    <t>Landing Roll</t>
  </si>
  <si>
    <t>y2</t>
  </si>
  <si>
    <t>Landing 50ft</t>
  </si>
  <si>
    <t>Landing Data: GND Roll</t>
  </si>
  <si>
    <t>Alt Inter</t>
  </si>
  <si>
    <t>Landing Data: 50ft CLR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</si>
</sst>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F800]dddd\,\ mmmm\ dd\,\ yyyy"/>
    <numFmt numFmtId="165" formatCode="0&quot; gal&quot;"/>
    <numFmt numFmtId="166" formatCode="0&quot; Ft&quot;."/>
    <numFmt numFmtId="167" formatCode="0&quot;  KT&quot;"/>
    <numFmt numFmtId="168" formatCode="#%"/>
    <numFmt numFmtId="169" formatCode="0.0&quot;  KT&quot;"/>
    <numFmt numFmtId="170" formatCode="0.0"/>
  </numFmts>
  <fonts count="19">
    <font>
      <sz val="9"/>
      <color rgb="FF000000"/>
      <name val="Calibri"/>
      <scheme val="minor"/>
    </font>
    <font>
      <b/>
      <sz val="11"/>
      <color rgb="FFFF0000"/>
      <name val="Arimo"/>
    </font>
    <font>
      <sz val="9"/>
      <name val="Calibri"/>
    </font>
    <font>
      <sz val="9"/>
      <color theme="1"/>
      <name val="Arimo"/>
    </font>
    <font>
      <b/>
      <sz val="16"/>
      <color rgb="FFFF0000"/>
      <name val="Arimo"/>
    </font>
    <font>
      <b/>
      <sz val="12"/>
      <color theme="1"/>
      <name val="Arimo"/>
    </font>
    <font>
      <b/>
      <sz val="9"/>
      <color theme="1"/>
      <name val="Arimo"/>
    </font>
    <font>
      <b/>
      <sz val="9"/>
      <color rgb="FFFFFFFF"/>
      <name val="Arimo"/>
    </font>
    <font>
      <b/>
      <sz val="9"/>
      <color rgb="FF800000"/>
      <name val="Arimo"/>
    </font>
    <font>
      <b/>
      <u/>
      <sz val="9"/>
      <color theme="1"/>
      <name val="Arimo"/>
    </font>
    <font>
      <u/>
      <sz val="9"/>
      <color theme="1"/>
      <name val="Arimo"/>
    </font>
    <font>
      <b/>
      <u/>
      <sz val="9"/>
      <color theme="1"/>
      <name val="Arimo"/>
    </font>
    <font>
      <b/>
      <u/>
      <sz val="9"/>
      <color theme="1"/>
      <name val="Arimo"/>
    </font>
    <font>
      <b/>
      <u/>
      <sz val="9"/>
      <color theme="1"/>
      <name val="Arimo"/>
    </font>
    <font>
      <b/>
      <sz val="14"/>
      <color theme="1"/>
      <name val="Arimo"/>
    </font>
    <font>
      <sz val="10"/>
      <color theme="1"/>
      <name val="Arimo"/>
    </font>
    <font>
      <sz val="9"/>
      <color theme="1"/>
      <name val="Calibri"/>
      <scheme val="minor"/>
    </font>
    <font>
      <u/>
      <sz val="9"/>
      <color theme="1"/>
      <name val="Geneva"/>
    </font>
    <font>
      <sz val="9"/>
      <color theme="1"/>
      <name val="Geneva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002060"/>
        <bgColor rgb="FF002060"/>
      </patternFill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</fills>
  <borders count="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3C3C3C"/>
      </bottom>
      <diagonal/>
    </border>
    <border>
      <left/>
      <right/>
      <top style="thin">
        <color rgb="FF000000"/>
      </top>
      <bottom style="medium">
        <color rgb="FF3C3C3C"/>
      </bottom>
      <diagonal/>
    </border>
    <border>
      <left/>
      <right/>
      <top style="thin">
        <color rgb="FF000000"/>
      </top>
      <bottom style="medium">
        <color rgb="FF3C3C3C"/>
      </bottom>
      <diagonal/>
    </border>
    <border>
      <left/>
      <right style="thin">
        <color rgb="FF000000"/>
      </right>
      <top style="thin">
        <color rgb="FF000000"/>
      </top>
      <bottom style="medium">
        <color rgb="FF3C3C3C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E5E5E5"/>
      </right>
      <top style="medium">
        <color rgb="FF000000"/>
      </top>
      <bottom style="thin">
        <color rgb="FFE5E5E5"/>
      </bottom>
      <diagonal/>
    </border>
    <border>
      <left style="thin">
        <color rgb="FFE5E5E5"/>
      </left>
      <right/>
      <top style="medium">
        <color rgb="FF000000"/>
      </top>
      <bottom style="thin">
        <color rgb="FFE5E5E5"/>
      </bottom>
      <diagonal/>
    </border>
    <border>
      <left style="medium">
        <color rgb="FF191919"/>
      </left>
      <right style="thin">
        <color rgb="FFE5E5E5"/>
      </right>
      <top style="medium">
        <color rgb="FF000000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medium">
        <color rgb="FF000000"/>
      </top>
      <bottom style="thin">
        <color rgb="FFE5E5E5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191919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191919"/>
      </bottom>
      <diagonal/>
    </border>
    <border>
      <left/>
      <right style="medium">
        <color rgb="FF000000"/>
      </right>
      <top/>
      <bottom style="medium">
        <color rgb="FF191919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/>
      <top style="thin">
        <color rgb="FFE5E5E5"/>
      </top>
      <bottom style="thin">
        <color rgb="FFE5E5E5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0" xfId="0" applyFo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right" vertical="center"/>
    </xf>
    <xf numFmtId="0" fontId="6" fillId="3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6" xfId="0" applyFont="1" applyFill="1" applyBorder="1"/>
    <xf numFmtId="0" fontId="3" fillId="2" borderId="13" xfId="0" applyFont="1" applyFill="1" applyBorder="1"/>
    <xf numFmtId="0" fontId="3" fillId="2" borderId="1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165" fontId="6" fillId="3" borderId="26" xfId="0" applyNumberFormat="1" applyFont="1" applyFill="1" applyBorder="1" applyAlignment="1">
      <alignment horizontal="center" vertical="center"/>
    </xf>
    <xf numFmtId="4" fontId="6" fillId="5" borderId="26" xfId="0" applyNumberFormat="1" applyFont="1" applyFill="1" applyBorder="1" applyAlignment="1">
      <alignment horizontal="center" vertical="center"/>
    </xf>
    <xf numFmtId="3" fontId="6" fillId="3" borderId="2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0" fontId="10" fillId="2" borderId="12" xfId="0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2" borderId="13" xfId="0" applyNumberFormat="1" applyFont="1" applyFill="1" applyBorder="1" applyAlignment="1">
      <alignment horizontal="center" vertical="center"/>
    </xf>
    <xf numFmtId="165" fontId="6" fillId="3" borderId="27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/>
    </xf>
    <xf numFmtId="165" fontId="6" fillId="3" borderId="28" xfId="0" applyNumberFormat="1" applyFont="1" applyFill="1" applyBorder="1" applyAlignment="1">
      <alignment horizontal="center" vertical="center"/>
    </xf>
    <xf numFmtId="4" fontId="6" fillId="0" borderId="29" xfId="0" applyNumberFormat="1" applyFont="1" applyBorder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4" fontId="6" fillId="2" borderId="22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center" vertical="center"/>
    </xf>
    <xf numFmtId="166" fontId="6" fillId="2" borderId="32" xfId="0" applyNumberFormat="1" applyFont="1" applyFill="1" applyBorder="1" applyAlignment="1">
      <alignment horizontal="center" vertical="center"/>
    </xf>
    <xf numFmtId="166" fontId="3" fillId="2" borderId="32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167" fontId="6" fillId="2" borderId="32" xfId="0" applyNumberFormat="1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168" fontId="3" fillId="2" borderId="12" xfId="0" applyNumberFormat="1" applyFont="1" applyFill="1" applyBorder="1" applyAlignment="1">
      <alignment horizontal="center" vertical="center"/>
    </xf>
    <xf numFmtId="166" fontId="6" fillId="2" borderId="12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166" fontId="6" fillId="2" borderId="21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right" vertical="center"/>
    </xf>
    <xf numFmtId="167" fontId="6" fillId="2" borderId="33" xfId="0" applyNumberFormat="1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10" xfId="0" applyFont="1" applyBorder="1"/>
    <xf numFmtId="0" fontId="3" fillId="0" borderId="18" xfId="0" applyFont="1" applyBorder="1"/>
    <xf numFmtId="0" fontId="3" fillId="0" borderId="29" xfId="0" applyFont="1" applyBorder="1"/>
    <xf numFmtId="0" fontId="3" fillId="0" borderId="2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4" fillId="6" borderId="38" xfId="0" applyFont="1" applyFill="1" applyBorder="1" applyAlignment="1">
      <alignment horizontal="center" vertical="center"/>
    </xf>
    <xf numFmtId="0" fontId="15" fillId="2" borderId="42" xfId="0" applyFont="1" applyFill="1" applyBorder="1"/>
    <xf numFmtId="0" fontId="14" fillId="2" borderId="43" xfId="0" applyFont="1" applyFill="1" applyBorder="1"/>
    <xf numFmtId="0" fontId="15" fillId="2" borderId="44" xfId="0" applyFont="1" applyFill="1" applyBorder="1"/>
    <xf numFmtId="0" fontId="14" fillId="2" borderId="45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0" borderId="46" xfId="0" applyFont="1" applyBorder="1"/>
    <xf numFmtId="0" fontId="16" fillId="0" borderId="0" xfId="0" applyFont="1"/>
    <xf numFmtId="0" fontId="6" fillId="0" borderId="0" xfId="0" applyFont="1" applyAlignment="1">
      <alignment horizontal="center"/>
    </xf>
    <xf numFmtId="0" fontId="3" fillId="0" borderId="47" xfId="0" applyFont="1" applyBorder="1"/>
    <xf numFmtId="0" fontId="3" fillId="0" borderId="2" xfId="0" applyFont="1" applyBorder="1" applyAlignment="1">
      <alignment horizontal="center"/>
    </xf>
    <xf numFmtId="0" fontId="3" fillId="0" borderId="48" xfId="0" applyFont="1" applyBorder="1"/>
    <xf numFmtId="0" fontId="3" fillId="0" borderId="46" xfId="0" applyFont="1" applyBorder="1"/>
    <xf numFmtId="0" fontId="3" fillId="3" borderId="49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0" fontId="3" fillId="0" borderId="53" xfId="0" applyFont="1" applyBorder="1"/>
    <xf numFmtId="0" fontId="3" fillId="0" borderId="54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0" xfId="0" applyFont="1" applyAlignment="1">
      <alignment horizontal="right"/>
    </xf>
    <xf numFmtId="169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center"/>
    </xf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166" fontId="3" fillId="0" borderId="0" xfId="0" applyNumberFormat="1" applyFont="1" applyAlignment="1">
      <alignment horizontal="center"/>
    </xf>
    <xf numFmtId="0" fontId="3" fillId="0" borderId="61" xfId="0" applyFont="1" applyBorder="1"/>
    <xf numFmtId="0" fontId="3" fillId="0" borderId="19" xfId="0" applyFont="1" applyBorder="1"/>
    <xf numFmtId="0" fontId="3" fillId="0" borderId="62" xfId="0" applyFont="1" applyBorder="1"/>
    <xf numFmtId="0" fontId="3" fillId="0" borderId="63" xfId="0" applyFont="1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0" borderId="34" xfId="0" applyFont="1" applyBorder="1" applyAlignment="1">
      <alignment horizontal="right"/>
    </xf>
    <xf numFmtId="1" fontId="3" fillId="0" borderId="0" xfId="0" applyNumberFormat="1" applyFont="1"/>
    <xf numFmtId="0" fontId="14" fillId="2" borderId="66" xfId="0" applyFont="1" applyFill="1" applyBorder="1"/>
    <xf numFmtId="0" fontId="14" fillId="2" borderId="67" xfId="0" applyFont="1" applyFill="1" applyBorder="1"/>
    <xf numFmtId="0" fontId="15" fillId="2" borderId="66" xfId="0" applyFont="1" applyFill="1" applyBorder="1" applyAlignment="1">
      <alignment horizontal="right"/>
    </xf>
    <xf numFmtId="0" fontId="15" fillId="2" borderId="56" xfId="0" applyFont="1" applyFill="1" applyBorder="1"/>
    <xf numFmtId="0" fontId="15" fillId="0" borderId="18" xfId="0" applyFont="1" applyBorder="1" applyAlignment="1">
      <alignment horizontal="right"/>
    </xf>
    <xf numFmtId="0" fontId="3" fillId="0" borderId="63" xfId="0" applyFont="1" applyBorder="1" applyAlignment="1">
      <alignment horizontal="center"/>
    </xf>
    <xf numFmtId="0" fontId="3" fillId="0" borderId="71" xfId="0" applyFont="1" applyBorder="1"/>
    <xf numFmtId="0" fontId="3" fillId="0" borderId="72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74" xfId="0" applyFont="1" applyBorder="1" applyAlignment="1">
      <alignment horizontal="center"/>
    </xf>
    <xf numFmtId="0" fontId="3" fillId="0" borderId="75" xfId="0" applyFont="1" applyBorder="1" applyAlignment="1">
      <alignment horizontal="center"/>
    </xf>
    <xf numFmtId="0" fontId="6" fillId="2" borderId="11" xfId="0" applyFont="1" applyFill="1" applyBorder="1" applyAlignment="1">
      <alignment horizontal="left" vertical="center"/>
    </xf>
    <xf numFmtId="0" fontId="2" fillId="0" borderId="9" xfId="0" applyFont="1" applyBorder="1"/>
    <xf numFmtId="0" fontId="7" fillId="4" borderId="11" xfId="0" applyFont="1" applyFill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/>
    </xf>
    <xf numFmtId="0" fontId="2" fillId="0" borderId="19" xfId="0" applyFont="1" applyBorder="1"/>
    <xf numFmtId="0" fontId="1" fillId="0" borderId="18" xfId="0" applyFont="1" applyBorder="1" applyAlignment="1">
      <alignment horizontal="center" vertical="center"/>
    </xf>
    <xf numFmtId="0" fontId="2" fillId="0" borderId="29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center" textRotation="90"/>
    </xf>
    <xf numFmtId="0" fontId="2" fillId="0" borderId="4" xfId="0" applyFont="1" applyBorder="1"/>
    <xf numFmtId="164" fontId="5" fillId="2" borderId="5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5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4" fillId="0" borderId="10" xfId="0" applyFont="1" applyBorder="1" applyAlignment="1">
      <alignment horizontal="center" vertical="center" textRotation="180"/>
    </xf>
    <xf numFmtId="0" fontId="2" fillId="0" borderId="10" xfId="0" applyFont="1" applyBorder="1"/>
    <xf numFmtId="0" fontId="6" fillId="3" borderId="1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14" fillId="6" borderId="68" xfId="0" applyFont="1" applyFill="1" applyBorder="1" applyAlignment="1">
      <alignment horizontal="center"/>
    </xf>
    <xf numFmtId="0" fontId="2" fillId="0" borderId="69" xfId="0" applyFont="1" applyBorder="1"/>
    <xf numFmtId="0" fontId="2" fillId="0" borderId="70" xfId="0" applyFont="1" applyBorder="1"/>
    <xf numFmtId="0" fontId="5" fillId="6" borderId="35" xfId="0" applyFont="1" applyFill="1" applyBorder="1" applyAlignment="1">
      <alignment vertical="center"/>
    </xf>
    <xf numFmtId="0" fontId="2" fillId="0" borderId="36" xfId="0" applyFont="1" applyBorder="1"/>
    <xf numFmtId="0" fontId="5" fillId="6" borderId="37" xfId="0" applyFont="1" applyFill="1" applyBorder="1" applyAlignment="1">
      <alignment horizontal="center" vertical="center"/>
    </xf>
    <xf numFmtId="0" fontId="14" fillId="6" borderId="39" xfId="0" applyFont="1" applyFill="1" applyBorder="1" applyAlignment="1">
      <alignment horizontal="center"/>
    </xf>
    <xf numFmtId="0" fontId="2" fillId="0" borderId="40" xfId="0" applyFont="1" applyBorder="1"/>
    <xf numFmtId="0" fontId="2" fillId="0" borderId="41" xfId="0" applyFont="1" applyBorder="1"/>
    <xf numFmtId="0" fontId="14" fillId="6" borderId="64" xfId="0" applyFont="1" applyFill="1" applyBorder="1" applyAlignment="1">
      <alignment horizontal="center"/>
    </xf>
    <xf numFmtId="0" fontId="2" fillId="0" borderId="65" xfId="0" applyFont="1" applyBorder="1"/>
  </cellXfs>
  <cellStyles count="1">
    <cellStyle name="Normal" xfId="0" builtinId="0"/>
  </cellStyles>
  <dxfs count="21">
    <dxf>
      <font>
        <color theme="0"/>
      </font>
      <fill>
        <patternFill patternType="solid">
          <fgColor rgb="FFFFC000"/>
          <bgColor rgb="FFFFC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C000"/>
          <bgColor rgb="FFFFC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909257113736936"/>
          <c:y val="0.16164892528745711"/>
          <c:w val="0.77185211366316386"/>
          <c:h val="0.68992535175864711"/>
        </c:manualLayout>
      </c:layout>
      <c:scatterChart>
        <c:scatterStyle val="lineMarker"/>
        <c:varyColors val="0"/>
        <c:ser>
          <c:idx val="0"/>
          <c:order val="0"/>
          <c:tx>
            <c:v>Normal Category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'W&amp;B'!$C$41:$C$45</c:f>
              <c:numCache>
                <c:formatCode>General</c:formatCode>
                <c:ptCount val="5"/>
                <c:pt idx="0">
                  <c:v>35</c:v>
                </c:pt>
                <c:pt idx="1">
                  <c:v>35</c:v>
                </c:pt>
                <c:pt idx="2">
                  <c:v>38.5</c:v>
                </c:pt>
                <c:pt idx="3">
                  <c:v>47.3</c:v>
                </c:pt>
                <c:pt idx="4">
                  <c:v>47.3</c:v>
                </c:pt>
              </c:numCache>
            </c:numRef>
          </c:xVal>
          <c:yVal>
            <c:numRef>
              <c:f>'W&amp;B'!$D$41:$D$45</c:f>
              <c:numCache>
                <c:formatCode>General</c:formatCode>
                <c:ptCount val="5"/>
                <c:pt idx="0">
                  <c:v>1500</c:v>
                </c:pt>
                <c:pt idx="1">
                  <c:v>1950</c:v>
                </c:pt>
                <c:pt idx="2">
                  <c:v>2300</c:v>
                </c:pt>
                <c:pt idx="3">
                  <c:v>2300</c:v>
                </c:pt>
                <c:pt idx="4">
                  <c:v>1500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E5-4EEC-B222-099A6902BBBB}"/>
            </c:ext>
          </c:extLst>
        </c:ser>
        <c:ser>
          <c:idx val="1"/>
          <c:order val="1"/>
          <c:tx>
            <c:v>Utility Category</c:v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'W&amp;B'!$E$41:$E$45</c:f>
              <c:numCache>
                <c:formatCode>General</c:formatCode>
                <c:ptCount val="5"/>
                <c:pt idx="0">
                  <c:v>35</c:v>
                </c:pt>
                <c:pt idx="1">
                  <c:v>35</c:v>
                </c:pt>
                <c:pt idx="2">
                  <c:v>35.5</c:v>
                </c:pt>
                <c:pt idx="3">
                  <c:v>40.5</c:v>
                </c:pt>
                <c:pt idx="4">
                  <c:v>40.5</c:v>
                </c:pt>
              </c:numCache>
            </c:numRef>
          </c:xVal>
          <c:yVal>
            <c:numRef>
              <c:f>'W&amp;B'!$F$41:$F$45</c:f>
              <c:numCache>
                <c:formatCode>General</c:formatCode>
                <c:ptCount val="5"/>
                <c:pt idx="0">
                  <c:v>1500</c:v>
                </c:pt>
                <c:pt idx="1">
                  <c:v>1950</c:v>
                </c:pt>
                <c:pt idx="2">
                  <c:v>2000</c:v>
                </c:pt>
                <c:pt idx="3">
                  <c:v>2000</c:v>
                </c:pt>
                <c:pt idx="4">
                  <c:v>1500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7D-4380-BB7D-43EC4EC88D69}"/>
            </c:ext>
          </c:extLst>
        </c:ser>
        <c:ser>
          <c:idx val="2"/>
          <c:order val="2"/>
          <c:tx>
            <c:v>Departure CG</c:v>
          </c:tx>
          <c:spPr>
            <a:ln w="22225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noFill/>
                <a:round/>
              </a:ln>
              <a:effectLst/>
            </c:spPr>
          </c:marker>
          <c:xVal>
            <c:numRef>
              <c:f>'W&amp;B'!$E$22</c:f>
              <c:numCache>
                <c:formatCode>#,##0.00</c:formatCode>
                <c:ptCount val="1"/>
                <c:pt idx="0">
                  <c:v>40.46454293628809</c:v>
                </c:pt>
              </c:numCache>
            </c:numRef>
          </c:xVal>
          <c:yVal>
            <c:numRef>
              <c:f>'W&amp;B'!$D$22</c:f>
              <c:numCache>
                <c:formatCode>#,##0.00</c:formatCode>
                <c:ptCount val="1"/>
                <c:pt idx="0">
                  <c:v>1444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7D-4380-BB7D-43EC4EC88D69}"/>
            </c:ext>
          </c:extLst>
        </c:ser>
        <c:ser>
          <c:idx val="3"/>
          <c:order val="3"/>
          <c:tx>
            <c:v>Destination CG</c:v>
          </c:tx>
          <c:spPr>
            <a:ln w="22225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noFill/>
                <a:round/>
              </a:ln>
              <a:effectLst/>
            </c:spPr>
          </c:marker>
          <c:xVal>
            <c:numRef>
              <c:f>'W&amp;B'!$E$24</c:f>
              <c:numCache>
                <c:formatCode>0.00</c:formatCode>
                <c:ptCount val="1"/>
                <c:pt idx="0">
                  <c:v>40.46454293628809</c:v>
                </c:pt>
              </c:numCache>
            </c:numRef>
          </c:xVal>
          <c:yVal>
            <c:numRef>
              <c:f>'W&amp;B'!$D$24</c:f>
              <c:numCache>
                <c:formatCode>#,##0.00</c:formatCode>
                <c:ptCount val="1"/>
                <c:pt idx="0">
                  <c:v>1444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37D-4380-BB7D-43EC4EC8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8225932"/>
        <c:axId val="1725909847"/>
      </c:scatterChart>
      <c:valAx>
        <c:axId val="2088225932"/>
        <c:scaling>
          <c:orientation val="minMax"/>
          <c:max val="48"/>
          <c:min val="3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Aircraft Arm (Inches Aft of Datum)</a:t>
                </a:r>
              </a:p>
            </c:rich>
          </c:tx>
          <c:layout>
            <c:manualLayout>
              <c:xMode val="edge"/>
              <c:yMode val="edge"/>
              <c:x val="0.38384141797090177"/>
              <c:y val="0.923741395533105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5909847"/>
        <c:crosses val="autoZero"/>
        <c:crossBetween val="midCat"/>
        <c:majorUnit val="1"/>
      </c:valAx>
      <c:valAx>
        <c:axId val="1725909847"/>
        <c:scaling>
          <c:orientation val="minMax"/>
          <c:max val="240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Weight (lbs)</a:t>
                </a:r>
              </a:p>
            </c:rich>
          </c:tx>
          <c:layout>
            <c:manualLayout>
              <c:xMode val="edge"/>
              <c:yMode val="edge"/>
              <c:x val="0.10477625481999935"/>
              <c:y val="0.3958891695141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8225932"/>
        <c:crosses val="autoZero"/>
        <c:crossBetween val="midCat"/>
        <c:majorUnit val="100"/>
        <c:minorUnit val="1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13137</xdr:colOff>
      <xdr:row>36</xdr:row>
      <xdr:rowOff>13138</xdr:rowOff>
    </xdr:from>
    <xdr:ext cx="5248603" cy="3987362"/>
    <xdr:graphicFrame macro="">
      <xdr:nvGraphicFramePr>
        <xdr:cNvPr id="652409776" name="Chart 1">
          <a:extLst>
            <a:ext uri="{FF2B5EF4-FFF2-40B4-BE49-F238E27FC236}">
              <a16:creationId xmlns:a16="http://schemas.microsoft.com/office/drawing/2014/main" id="{00000000-0008-0000-0000-0000B0FBE2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8699</xdr:colOff>
      <xdr:row>1</xdr:row>
      <xdr:rowOff>257175</xdr:rowOff>
    </xdr:from>
    <xdr:ext cx="2771775" cy="1638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66199" y="522218"/>
          <a:ext cx="2771775" cy="16383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Normal="100" workbookViewId="0">
      <selection activeCell="B2" sqref="B2:C2"/>
    </sheetView>
  </sheetViews>
  <sheetFormatPr defaultColWidth="14.5" defaultRowHeight="15" customHeight="1"/>
  <cols>
    <col min="1" max="1" width="6.6640625" customWidth="1"/>
    <col min="2" max="2" width="30.6640625" customWidth="1"/>
    <col min="3" max="4" width="12.6640625" customWidth="1"/>
    <col min="5" max="5" width="15.6640625" customWidth="1"/>
    <col min="6" max="6" width="20.6640625" customWidth="1"/>
    <col min="7" max="7" width="6.6640625" customWidth="1"/>
    <col min="8" max="8" width="10.6640625" customWidth="1"/>
    <col min="9" max="26" width="11.5" customWidth="1"/>
  </cols>
  <sheetData>
    <row r="1" spans="1:26" ht="21" customHeight="1">
      <c r="A1" s="128" t="s">
        <v>0</v>
      </c>
      <c r="B1" s="129"/>
      <c r="C1" s="129"/>
      <c r="D1" s="129"/>
      <c r="E1" s="129"/>
      <c r="F1" s="129"/>
      <c r="G1" s="1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1" t="s">
        <v>0</v>
      </c>
      <c r="B2" s="133">
        <f ca="1">NOW()</f>
        <v>45370.437350925924</v>
      </c>
      <c r="C2" s="134"/>
      <c r="D2" s="135" t="s">
        <v>1</v>
      </c>
      <c r="E2" s="136"/>
      <c r="F2" s="122"/>
      <c r="G2" s="137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132"/>
      <c r="B3" s="139" t="s">
        <v>2</v>
      </c>
      <c r="C3" s="122"/>
      <c r="D3" s="2"/>
      <c r="E3" s="2"/>
      <c r="F3" s="3"/>
      <c r="G3" s="13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>
      <c r="A4" s="132"/>
      <c r="B4" s="140" t="s">
        <v>3</v>
      </c>
      <c r="C4" s="141"/>
      <c r="D4" s="2"/>
      <c r="E4" s="2"/>
      <c r="F4" s="3"/>
      <c r="G4" s="13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132"/>
      <c r="B5" s="121" t="s">
        <v>4</v>
      </c>
      <c r="C5" s="122"/>
      <c r="D5" s="4"/>
      <c r="E5" s="2"/>
      <c r="F5" s="3"/>
      <c r="G5" s="1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>
      <c r="A6" s="132"/>
      <c r="B6" s="5" t="s">
        <v>5</v>
      </c>
      <c r="C6" s="6"/>
      <c r="D6" s="4"/>
      <c r="E6" s="2"/>
      <c r="F6" s="3"/>
      <c r="G6" s="13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>
      <c r="A7" s="132"/>
      <c r="B7" s="5" t="s">
        <v>6</v>
      </c>
      <c r="C7" s="6"/>
      <c r="D7" s="4"/>
      <c r="E7" s="2"/>
      <c r="F7" s="3"/>
      <c r="G7" s="13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>
      <c r="A8" s="132"/>
      <c r="B8" s="5" t="s">
        <v>7</v>
      </c>
      <c r="C8" s="6"/>
      <c r="D8" s="4"/>
      <c r="E8" s="2"/>
      <c r="F8" s="3"/>
      <c r="G8" s="13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>
      <c r="A9" s="132"/>
      <c r="B9" s="5" t="s">
        <v>8</v>
      </c>
      <c r="C9" s="6"/>
      <c r="D9" s="4"/>
      <c r="E9" s="2"/>
      <c r="F9" s="3"/>
      <c r="G9" s="13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>
      <c r="A10" s="132"/>
      <c r="B10" s="7"/>
      <c r="C10" s="8"/>
      <c r="D10" s="4"/>
      <c r="E10" s="2"/>
      <c r="F10" s="3"/>
      <c r="G10" s="13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>
      <c r="A11" s="132"/>
      <c r="B11" s="7"/>
      <c r="C11" s="8"/>
      <c r="D11" s="4"/>
      <c r="E11" s="2"/>
      <c r="F11" s="3"/>
      <c r="G11" s="1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>
      <c r="A12" s="132"/>
      <c r="B12" s="9"/>
      <c r="C12" s="10"/>
      <c r="D12" s="7"/>
      <c r="E12" s="11"/>
      <c r="F12" s="8"/>
      <c r="G12" s="138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1.25" customHeight="1">
      <c r="A13" s="132"/>
      <c r="B13" s="123" t="s">
        <v>9</v>
      </c>
      <c r="C13" s="122"/>
      <c r="D13" s="4"/>
      <c r="E13" s="2"/>
      <c r="F13" s="3"/>
      <c r="G13" s="1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A14" s="132"/>
      <c r="B14" s="124">
        <f>B43-D22</f>
        <v>856</v>
      </c>
      <c r="C14" s="125"/>
      <c r="D14" s="13"/>
      <c r="E14" s="14"/>
      <c r="F14" s="15"/>
      <c r="G14" s="138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132"/>
      <c r="B15" s="16" t="s">
        <v>10</v>
      </c>
      <c r="C15" s="17"/>
      <c r="D15" s="17" t="s">
        <v>11</v>
      </c>
      <c r="E15" s="17" t="s">
        <v>12</v>
      </c>
      <c r="F15" s="18" t="s">
        <v>13</v>
      </c>
      <c r="G15" s="13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132"/>
      <c r="B16" s="7" t="s">
        <v>14</v>
      </c>
      <c r="C16" s="19"/>
      <c r="D16" s="20">
        <v>1444</v>
      </c>
      <c r="E16" s="20">
        <v>40.46</v>
      </c>
      <c r="F16" s="21">
        <v>58430.8</v>
      </c>
      <c r="G16" s="13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132"/>
      <c r="B17" s="7" t="s">
        <v>15</v>
      </c>
      <c r="C17" s="22"/>
      <c r="D17" s="20">
        <f>6.01*C17</f>
        <v>0</v>
      </c>
      <c r="E17" s="20">
        <v>47.8</v>
      </c>
      <c r="F17" s="21">
        <f t="shared" ref="F17:F21" si="0">D17*E17</f>
        <v>0</v>
      </c>
      <c r="G17" s="13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132"/>
      <c r="B18" s="7" t="s">
        <v>16</v>
      </c>
      <c r="C18" s="19"/>
      <c r="D18" s="23">
        <f>SUM(C6,C7)</f>
        <v>0</v>
      </c>
      <c r="E18" s="20">
        <v>37</v>
      </c>
      <c r="F18" s="21">
        <f t="shared" si="0"/>
        <v>0</v>
      </c>
      <c r="G18" s="13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32"/>
      <c r="B19" s="7" t="s">
        <v>17</v>
      </c>
      <c r="C19" s="19"/>
      <c r="D19" s="23">
        <f>SUM(C8,C9)</f>
        <v>0</v>
      </c>
      <c r="E19" s="20">
        <v>73</v>
      </c>
      <c r="F19" s="21">
        <f t="shared" si="0"/>
        <v>0</v>
      </c>
      <c r="G19" s="13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132"/>
      <c r="B20" s="7" t="s">
        <v>18</v>
      </c>
      <c r="C20" s="19"/>
      <c r="D20" s="24"/>
      <c r="E20" s="20">
        <v>95</v>
      </c>
      <c r="F20" s="21">
        <f t="shared" si="0"/>
        <v>0</v>
      </c>
      <c r="G20" s="13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132"/>
      <c r="B21" s="7" t="s">
        <v>19</v>
      </c>
      <c r="C21" s="19"/>
      <c r="D21" s="24"/>
      <c r="E21" s="20">
        <v>123</v>
      </c>
      <c r="F21" s="21">
        <f t="shared" si="0"/>
        <v>0</v>
      </c>
      <c r="G21" s="13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>
      <c r="A22" s="132"/>
      <c r="B22" s="25" t="s">
        <v>20</v>
      </c>
      <c r="C22" s="26"/>
      <c r="D22" s="27">
        <f>SUM(D16:D21)</f>
        <v>1444</v>
      </c>
      <c r="E22" s="27">
        <f>F22/D22</f>
        <v>40.46454293628809</v>
      </c>
      <c r="F22" s="28">
        <f>SUM(F16:F21)</f>
        <v>58430.8</v>
      </c>
      <c r="G22" s="13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132"/>
      <c r="B23" s="7" t="s">
        <v>21</v>
      </c>
      <c r="C23" s="29"/>
      <c r="D23" s="20">
        <f>6.01*C23</f>
        <v>0</v>
      </c>
      <c r="E23" s="30">
        <v>47.8</v>
      </c>
      <c r="F23" s="31">
        <f>D23*E23</f>
        <v>0</v>
      </c>
      <c r="G23" s="1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132"/>
      <c r="B24" s="32" t="s">
        <v>22</v>
      </c>
      <c r="C24" s="33">
        <f>C17-C23</f>
        <v>0</v>
      </c>
      <c r="D24" s="34">
        <f>D22-D23</f>
        <v>1444</v>
      </c>
      <c r="E24" s="35">
        <f>F24/D24</f>
        <v>40.46454293628809</v>
      </c>
      <c r="F24" s="36">
        <f>F22-F23</f>
        <v>58430.8</v>
      </c>
      <c r="G24" s="13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32"/>
      <c r="B25" s="37" t="s">
        <v>23</v>
      </c>
      <c r="C25" s="38" t="s">
        <v>24</v>
      </c>
      <c r="D25" s="38" t="s">
        <v>25</v>
      </c>
      <c r="E25" s="39" t="s">
        <v>26</v>
      </c>
      <c r="F25" s="40" t="s">
        <v>27</v>
      </c>
      <c r="G25" s="1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132"/>
      <c r="B26" s="5" t="s">
        <v>28</v>
      </c>
      <c r="C26" s="41"/>
      <c r="D26" s="42"/>
      <c r="E26" s="43" t="s">
        <v>29</v>
      </c>
      <c r="F26" s="44" t="e">
        <f>Performance!E3</f>
        <v>#REF!</v>
      </c>
      <c r="G26" s="1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132"/>
      <c r="B27" s="5" t="s">
        <v>30</v>
      </c>
      <c r="C27" s="41"/>
      <c r="D27" s="42"/>
      <c r="E27" s="43" t="s">
        <v>31</v>
      </c>
      <c r="F27" s="45" t="e">
        <f>Performance!E4</f>
        <v>#REF!</v>
      </c>
      <c r="G27" s="1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132"/>
      <c r="B28" s="5" t="s">
        <v>32</v>
      </c>
      <c r="C28" s="41"/>
      <c r="D28" s="42"/>
      <c r="E28" s="43"/>
      <c r="F28" s="46"/>
      <c r="G28" s="1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132"/>
      <c r="B29" s="5" t="s">
        <v>33</v>
      </c>
      <c r="C29" s="41"/>
      <c r="D29" s="42"/>
      <c r="E29" s="43" t="s">
        <v>34</v>
      </c>
      <c r="F29" s="45" t="e">
        <f>Performance!E6</f>
        <v>#REF!</v>
      </c>
      <c r="G29" s="1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132"/>
      <c r="B30" s="5" t="s">
        <v>35</v>
      </c>
      <c r="C30" s="41"/>
      <c r="D30" s="42"/>
      <c r="E30" s="43" t="s">
        <v>36</v>
      </c>
      <c r="F30" s="45" t="e">
        <f>Performance!E7</f>
        <v>#REF!</v>
      </c>
      <c r="G30" s="1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132"/>
      <c r="B31" s="5" t="s">
        <v>37</v>
      </c>
      <c r="C31" s="41"/>
      <c r="D31" s="42"/>
      <c r="E31" s="43"/>
      <c r="F31" s="47"/>
      <c r="G31" s="1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132"/>
      <c r="B32" s="5" t="s">
        <v>38</v>
      </c>
      <c r="C32" s="41"/>
      <c r="D32" s="42"/>
      <c r="E32" s="43" t="s">
        <v>39</v>
      </c>
      <c r="F32" s="48">
        <f>C31*COS(RADIANS(ABS(C30-C32)))</f>
        <v>0</v>
      </c>
      <c r="G32" s="1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132"/>
      <c r="B33" s="5" t="s">
        <v>40</v>
      </c>
      <c r="C33" s="49"/>
      <c r="D33" s="49"/>
      <c r="E33" s="43" t="s">
        <v>41</v>
      </c>
      <c r="F33" s="48">
        <f>C31*SIN(RADIANS(ABS(C32-C30)))</f>
        <v>0</v>
      </c>
      <c r="G33" s="1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132"/>
      <c r="B34" s="5" t="s">
        <v>42</v>
      </c>
      <c r="C34" s="50">
        <f t="shared" ref="C34:D34" si="1">(((112-0.1*C27)+C28)/(112+(0.9*C27)))^8</f>
        <v>1</v>
      </c>
      <c r="D34" s="50">
        <f t="shared" si="1"/>
        <v>1</v>
      </c>
      <c r="E34" s="43"/>
      <c r="F34" s="48"/>
      <c r="G34" s="1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132"/>
      <c r="B35" s="5" t="s">
        <v>43</v>
      </c>
      <c r="C35" s="51">
        <f t="shared" ref="C35:D35" si="2">(29.92-C29)*1000+C26</f>
        <v>29920</v>
      </c>
      <c r="D35" s="51">
        <f t="shared" si="2"/>
        <v>29920</v>
      </c>
      <c r="E35" s="43" t="s">
        <v>44</v>
      </c>
      <c r="F35" s="48">
        <f>D31*COS(RADIANS(ABS(D30-D32)))</f>
        <v>0</v>
      </c>
      <c r="G35" s="1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132"/>
      <c r="B36" s="52" t="s">
        <v>45</v>
      </c>
      <c r="C36" s="53">
        <f t="shared" ref="C36:D36" si="3">C35+((288.15-0.0019812*C35)/0.0019812)*(1-((288.15-0.0019812*C35)/(273.15+C27))^0.234969)</f>
        <v>34622.223622810554</v>
      </c>
      <c r="D36" s="53">
        <f t="shared" si="3"/>
        <v>34622.223622810554</v>
      </c>
      <c r="E36" s="54" t="s">
        <v>46</v>
      </c>
      <c r="F36" s="55">
        <f>D31*SIN(RADIANS(ABS(D32-D30)))</f>
        <v>0</v>
      </c>
      <c r="G36" s="1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132"/>
      <c r="B37" s="56"/>
      <c r="C37" s="1"/>
      <c r="D37" s="57"/>
      <c r="E37" s="57"/>
      <c r="F37" s="58"/>
      <c r="G37" s="1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132"/>
      <c r="B38" s="56"/>
      <c r="C38" s="1"/>
      <c r="D38" s="57"/>
      <c r="E38" s="57"/>
      <c r="F38" s="58"/>
      <c r="G38" s="1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132"/>
      <c r="B39" s="59" t="s">
        <v>47</v>
      </c>
      <c r="C39" s="1"/>
      <c r="D39" s="1"/>
      <c r="E39" s="1"/>
      <c r="F39" s="60"/>
      <c r="G39" s="1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132"/>
      <c r="B40" s="59">
        <v>1500</v>
      </c>
      <c r="C40" s="1"/>
      <c r="D40" s="1"/>
      <c r="E40" s="1"/>
      <c r="F40" s="60"/>
      <c r="G40" s="1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132"/>
      <c r="B41" s="59">
        <v>2000</v>
      </c>
      <c r="C41" s="57">
        <v>35</v>
      </c>
      <c r="D41" s="57">
        <v>1500</v>
      </c>
      <c r="E41" s="57">
        <v>35</v>
      </c>
      <c r="F41" s="58">
        <v>1500</v>
      </c>
      <c r="G41" s="1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132"/>
      <c r="B42" s="59">
        <v>2000</v>
      </c>
      <c r="C42" s="57">
        <v>35</v>
      </c>
      <c r="D42" s="57">
        <v>1950</v>
      </c>
      <c r="E42" s="57">
        <v>35</v>
      </c>
      <c r="F42" s="58">
        <v>1950</v>
      </c>
      <c r="G42" s="1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132"/>
      <c r="B43" s="59">
        <v>2300</v>
      </c>
      <c r="C43" s="57">
        <v>38.5</v>
      </c>
      <c r="D43" s="57">
        <v>2300</v>
      </c>
      <c r="E43" s="57">
        <v>35.5</v>
      </c>
      <c r="F43" s="58">
        <v>2000</v>
      </c>
      <c r="G43" s="1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>
      <c r="A44" s="132"/>
      <c r="B44" s="59">
        <v>2300</v>
      </c>
      <c r="C44" s="57">
        <v>47.3</v>
      </c>
      <c r="D44" s="57">
        <v>2300</v>
      </c>
      <c r="E44" s="57">
        <v>40.5</v>
      </c>
      <c r="F44" s="58">
        <v>2000</v>
      </c>
      <c r="G44" s="1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>
      <c r="A45" s="132"/>
      <c r="B45" s="59">
        <v>1500</v>
      </c>
      <c r="C45" s="57">
        <v>47.3</v>
      </c>
      <c r="D45" s="57">
        <v>1500</v>
      </c>
      <c r="E45" s="57">
        <v>40.5</v>
      </c>
      <c r="F45" s="58">
        <v>1500</v>
      </c>
      <c r="G45" s="1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132"/>
      <c r="B46" s="56"/>
      <c r="C46" s="1"/>
      <c r="D46" s="57"/>
      <c r="E46" s="57"/>
      <c r="F46" s="58"/>
      <c r="G46" s="1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32"/>
      <c r="B47" s="59" t="s">
        <v>48</v>
      </c>
      <c r="C47" s="57"/>
      <c r="D47" s="57" t="s">
        <v>49</v>
      </c>
      <c r="E47" s="1" t="s">
        <v>50</v>
      </c>
      <c r="F47" s="58"/>
      <c r="G47" s="1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132"/>
      <c r="B48" s="59">
        <v>52000</v>
      </c>
      <c r="C48" s="57">
        <v>1500</v>
      </c>
      <c r="D48" s="57"/>
      <c r="E48" s="1">
        <v>61000</v>
      </c>
      <c r="F48" s="58"/>
      <c r="G48" s="1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132"/>
      <c r="B49" s="59">
        <v>68000</v>
      </c>
      <c r="C49" s="57">
        <v>1950</v>
      </c>
      <c r="D49" s="57"/>
      <c r="E49" s="1">
        <v>81000</v>
      </c>
      <c r="F49" s="58"/>
      <c r="G49" s="1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132"/>
      <c r="B50" s="59">
        <v>71000</v>
      </c>
      <c r="C50" s="57">
        <v>2000</v>
      </c>
      <c r="D50" s="57"/>
      <c r="E50" s="1">
        <v>71000</v>
      </c>
      <c r="F50" s="58"/>
      <c r="G50" s="1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132"/>
      <c r="B51" s="59">
        <v>81000</v>
      </c>
      <c r="C51" s="57">
        <v>2000</v>
      </c>
      <c r="D51" s="57"/>
      <c r="E51" s="1">
        <v>88000</v>
      </c>
      <c r="F51" s="58"/>
      <c r="G51" s="1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32"/>
      <c r="B52" s="59">
        <v>61000</v>
      </c>
      <c r="C52" s="57">
        <v>1500</v>
      </c>
      <c r="D52" s="57"/>
      <c r="E52" s="1">
        <v>109000</v>
      </c>
      <c r="F52" s="58"/>
      <c r="G52" s="1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132"/>
      <c r="B53" s="59"/>
      <c r="C53" s="57"/>
      <c r="D53" s="57"/>
      <c r="E53" s="1">
        <v>71000</v>
      </c>
      <c r="F53" s="58"/>
      <c r="G53" s="1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32"/>
      <c r="B54" s="56"/>
      <c r="C54" s="1"/>
      <c r="D54" s="57"/>
      <c r="E54" s="57"/>
      <c r="F54" s="58"/>
      <c r="G54" s="1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32"/>
      <c r="B55" s="56"/>
      <c r="C55" s="1"/>
      <c r="D55" s="57"/>
      <c r="E55" s="57"/>
      <c r="F55" s="58"/>
      <c r="G55" s="1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132"/>
      <c r="B56" s="56"/>
      <c r="C56" s="1"/>
      <c r="D56" s="57"/>
      <c r="E56" s="57"/>
      <c r="F56" s="58"/>
      <c r="G56" s="1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132"/>
      <c r="B57" s="56"/>
      <c r="C57" s="1"/>
      <c r="D57" s="57"/>
      <c r="E57" s="57"/>
      <c r="F57" s="58"/>
      <c r="G57" s="1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132"/>
      <c r="B58" s="56"/>
      <c r="C58" s="1"/>
      <c r="D58" s="57"/>
      <c r="E58" s="57"/>
      <c r="F58" s="58"/>
      <c r="G58" s="1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132"/>
      <c r="B59" s="56"/>
      <c r="C59" s="1"/>
      <c r="D59" s="57"/>
      <c r="E59" s="57"/>
      <c r="F59" s="58"/>
      <c r="G59" s="1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132"/>
      <c r="B60" s="56"/>
      <c r="C60" s="1"/>
      <c r="D60" s="57"/>
      <c r="E60" s="57"/>
      <c r="F60" s="58"/>
      <c r="G60" s="1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32"/>
      <c r="B61" s="56"/>
      <c r="C61" s="1"/>
      <c r="D61" s="57"/>
      <c r="E61" s="57"/>
      <c r="F61" s="58"/>
      <c r="G61" s="1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32"/>
      <c r="B62" s="56"/>
      <c r="C62" s="1"/>
      <c r="D62" s="57"/>
      <c r="E62" s="57"/>
      <c r="F62" s="58"/>
      <c r="G62" s="1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32"/>
      <c r="B63" s="61"/>
      <c r="C63" s="62"/>
      <c r="D63" s="63"/>
      <c r="E63" s="63"/>
      <c r="F63" s="64"/>
      <c r="G63" s="1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26" t="s">
        <v>0</v>
      </c>
      <c r="B64" s="127"/>
      <c r="C64" s="127"/>
      <c r="D64" s="127"/>
      <c r="E64" s="127"/>
      <c r="F64" s="127"/>
      <c r="G64" s="12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"/>
      <c r="B65" s="1"/>
      <c r="C65" s="1"/>
      <c r="D65" s="57"/>
      <c r="E65" s="57"/>
      <c r="F65" s="5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1"/>
      <c r="B66" s="1"/>
      <c r="C66" s="1"/>
      <c r="D66" s="57"/>
      <c r="E66" s="57"/>
      <c r="F66" s="5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1"/>
      <c r="C67" s="1"/>
      <c r="D67" s="57"/>
      <c r="E67" s="57"/>
      <c r="F67" s="5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1"/>
      <c r="C68" s="1"/>
      <c r="D68" s="57"/>
      <c r="E68" s="57"/>
      <c r="F68" s="5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1"/>
      <c r="C69" s="1"/>
      <c r="D69" s="57"/>
      <c r="E69" s="57"/>
      <c r="F69" s="5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1"/>
      <c r="C70" s="1"/>
      <c r="D70" s="57"/>
      <c r="E70" s="57"/>
      <c r="F70" s="5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1"/>
      <c r="C71" s="1"/>
      <c r="D71" s="57"/>
      <c r="E71" s="57"/>
      <c r="F71" s="5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1"/>
      <c r="C72" s="1"/>
      <c r="D72" s="57"/>
      <c r="E72" s="57"/>
      <c r="F72" s="5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1"/>
      <c r="C73" s="1"/>
      <c r="D73" s="57"/>
      <c r="E73" s="57"/>
      <c r="F73" s="5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1"/>
      <c r="C74" s="1"/>
      <c r="D74" s="57"/>
      <c r="E74" s="57"/>
      <c r="F74" s="5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1"/>
      <c r="C75" s="1"/>
      <c r="D75" s="57"/>
      <c r="E75" s="57"/>
      <c r="F75" s="5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1"/>
      <c r="C76" s="1"/>
      <c r="D76" s="57"/>
      <c r="E76" s="57"/>
      <c r="F76" s="5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1"/>
      <c r="C77" s="1"/>
      <c r="D77" s="57"/>
      <c r="E77" s="57"/>
      <c r="F77" s="5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1"/>
      <c r="C78" s="1"/>
      <c r="D78" s="57"/>
      <c r="E78" s="57"/>
      <c r="F78" s="5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1"/>
      <c r="C79" s="1"/>
      <c r="D79" s="57"/>
      <c r="E79" s="57"/>
      <c r="F79" s="5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1"/>
      <c r="C80" s="1"/>
      <c r="D80" s="57"/>
      <c r="E80" s="57"/>
      <c r="F80" s="5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1"/>
      <c r="C81" s="1"/>
      <c r="D81" s="57"/>
      <c r="E81" s="57"/>
      <c r="F81" s="5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1"/>
      <c r="C82" s="1"/>
      <c r="D82" s="57"/>
      <c r="E82" s="57"/>
      <c r="F82" s="5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1"/>
      <c r="C83" s="1"/>
      <c r="D83" s="57"/>
      <c r="E83" s="57"/>
      <c r="F83" s="5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1"/>
      <c r="C84" s="1"/>
      <c r="D84" s="57"/>
      <c r="E84" s="57"/>
      <c r="F84" s="5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1"/>
      <c r="C85" s="1"/>
      <c r="D85" s="57"/>
      <c r="E85" s="57"/>
      <c r="F85" s="5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1"/>
      <c r="C86" s="1"/>
      <c r="D86" s="57"/>
      <c r="E86" s="57"/>
      <c r="F86" s="5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1"/>
      <c r="C87" s="1"/>
      <c r="D87" s="57"/>
      <c r="E87" s="57"/>
      <c r="F87" s="5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1"/>
      <c r="C88" s="1"/>
      <c r="D88" s="57"/>
      <c r="E88" s="57"/>
      <c r="F88" s="5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1"/>
      <c r="C89" s="1"/>
      <c r="D89" s="57"/>
      <c r="E89" s="57"/>
      <c r="F89" s="5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1"/>
      <c r="C90" s="1"/>
      <c r="D90" s="57"/>
      <c r="E90" s="57"/>
      <c r="F90" s="5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1"/>
      <c r="C91" s="1"/>
      <c r="D91" s="57"/>
      <c r="E91" s="57"/>
      <c r="F91" s="5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1"/>
      <c r="C92" s="1"/>
      <c r="D92" s="57"/>
      <c r="E92" s="57"/>
      <c r="F92" s="5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1"/>
      <c r="C93" s="1"/>
      <c r="D93" s="57"/>
      <c r="E93" s="57"/>
      <c r="F93" s="5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1"/>
      <c r="C94" s="1"/>
      <c r="D94" s="57"/>
      <c r="E94" s="57"/>
      <c r="F94" s="5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1"/>
      <c r="C95" s="1"/>
      <c r="D95" s="57"/>
      <c r="E95" s="57"/>
      <c r="F95" s="5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1"/>
      <c r="C96" s="1"/>
      <c r="D96" s="57"/>
      <c r="E96" s="57"/>
      <c r="F96" s="5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1"/>
      <c r="C97" s="1"/>
      <c r="D97" s="57"/>
      <c r="E97" s="57"/>
      <c r="F97" s="5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1"/>
      <c r="C98" s="1"/>
      <c r="D98" s="57"/>
      <c r="E98" s="57"/>
      <c r="F98" s="5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1"/>
      <c r="C99" s="1"/>
      <c r="D99" s="57"/>
      <c r="E99" s="57"/>
      <c r="F99" s="5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1"/>
      <c r="C100" s="1"/>
      <c r="D100" s="57"/>
      <c r="E100" s="57"/>
      <c r="F100" s="5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1"/>
      <c r="C101" s="1"/>
      <c r="D101" s="57"/>
      <c r="E101" s="57"/>
      <c r="F101" s="5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1"/>
      <c r="C102" s="1"/>
      <c r="D102" s="57"/>
      <c r="E102" s="57"/>
      <c r="F102" s="5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1"/>
      <c r="C103" s="1"/>
      <c r="D103" s="57"/>
      <c r="E103" s="57"/>
      <c r="F103" s="5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1"/>
      <c r="C104" s="1"/>
      <c r="D104" s="57"/>
      <c r="E104" s="57"/>
      <c r="F104" s="5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1"/>
      <c r="C105" s="1"/>
      <c r="D105" s="57"/>
      <c r="E105" s="57"/>
      <c r="F105" s="5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1"/>
      <c r="C106" s="1"/>
      <c r="D106" s="57"/>
      <c r="E106" s="57"/>
      <c r="F106" s="5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1"/>
      <c r="C107" s="1"/>
      <c r="D107" s="57"/>
      <c r="E107" s="57"/>
      <c r="F107" s="5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1"/>
      <c r="C108" s="1"/>
      <c r="D108" s="57"/>
      <c r="E108" s="57"/>
      <c r="F108" s="5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1"/>
      <c r="C109" s="1"/>
      <c r="D109" s="57"/>
      <c r="E109" s="57"/>
      <c r="F109" s="5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1"/>
      <c r="C110" s="1"/>
      <c r="D110" s="57"/>
      <c r="E110" s="57"/>
      <c r="F110" s="5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1"/>
      <c r="C111" s="1"/>
      <c r="D111" s="57"/>
      <c r="E111" s="57"/>
      <c r="F111" s="5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1"/>
      <c r="C112" s="1"/>
      <c r="D112" s="57"/>
      <c r="E112" s="57"/>
      <c r="F112" s="5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1"/>
      <c r="C113" s="1"/>
      <c r="D113" s="57"/>
      <c r="E113" s="57"/>
      <c r="F113" s="5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1"/>
      <c r="C114" s="1"/>
      <c r="D114" s="57"/>
      <c r="E114" s="57"/>
      <c r="F114" s="5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1"/>
      <c r="C115" s="1"/>
      <c r="D115" s="57"/>
      <c r="E115" s="57"/>
      <c r="F115" s="5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1"/>
      <c r="C116" s="1"/>
      <c r="D116" s="57"/>
      <c r="E116" s="57"/>
      <c r="F116" s="5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1"/>
      <c r="C117" s="1"/>
      <c r="D117" s="57"/>
      <c r="E117" s="57"/>
      <c r="F117" s="5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1"/>
      <c r="C118" s="1"/>
      <c r="D118" s="57"/>
      <c r="E118" s="57"/>
      <c r="F118" s="5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1"/>
      <c r="C119" s="1"/>
      <c r="D119" s="57"/>
      <c r="E119" s="57"/>
      <c r="F119" s="5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1"/>
      <c r="C120" s="1"/>
      <c r="D120" s="57"/>
      <c r="E120" s="57"/>
      <c r="F120" s="5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1"/>
      <c r="C121" s="1"/>
      <c r="D121" s="57"/>
      <c r="E121" s="57"/>
      <c r="F121" s="5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1"/>
      <c r="C122" s="1"/>
      <c r="D122" s="57"/>
      <c r="E122" s="57"/>
      <c r="F122" s="5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1"/>
      <c r="C123" s="1"/>
      <c r="D123" s="57"/>
      <c r="E123" s="57"/>
      <c r="F123" s="5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1"/>
      <c r="C124" s="1"/>
      <c r="D124" s="57"/>
      <c r="E124" s="57"/>
      <c r="F124" s="5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1"/>
      <c r="C125" s="1"/>
      <c r="D125" s="57"/>
      <c r="E125" s="57"/>
      <c r="F125" s="5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1"/>
      <c r="C126" s="1"/>
      <c r="D126" s="57"/>
      <c r="E126" s="57"/>
      <c r="F126" s="5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1"/>
      <c r="C127" s="1"/>
      <c r="D127" s="57"/>
      <c r="E127" s="57"/>
      <c r="F127" s="5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1"/>
      <c r="C128" s="1"/>
      <c r="D128" s="57"/>
      <c r="E128" s="57"/>
      <c r="F128" s="5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1"/>
      <c r="C129" s="1"/>
      <c r="D129" s="57"/>
      <c r="E129" s="57"/>
      <c r="F129" s="5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1"/>
      <c r="C130" s="1"/>
      <c r="D130" s="57"/>
      <c r="E130" s="57"/>
      <c r="F130" s="5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1"/>
      <c r="C131" s="1"/>
      <c r="D131" s="57"/>
      <c r="E131" s="57"/>
      <c r="F131" s="5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1"/>
      <c r="C132" s="1"/>
      <c r="D132" s="57"/>
      <c r="E132" s="57"/>
      <c r="F132" s="5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1"/>
      <c r="C133" s="1"/>
      <c r="D133" s="57"/>
      <c r="E133" s="57"/>
      <c r="F133" s="5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1"/>
      <c r="C134" s="1"/>
      <c r="D134" s="57"/>
      <c r="E134" s="57"/>
      <c r="F134" s="5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1"/>
      <c r="C135" s="1"/>
      <c r="D135" s="57"/>
      <c r="E135" s="57"/>
      <c r="F135" s="5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1"/>
      <c r="C136" s="1"/>
      <c r="D136" s="57"/>
      <c r="E136" s="57"/>
      <c r="F136" s="5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1"/>
      <c r="C137" s="1"/>
      <c r="D137" s="57"/>
      <c r="E137" s="57"/>
      <c r="F137" s="5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1"/>
      <c r="C138" s="1"/>
      <c r="D138" s="57"/>
      <c r="E138" s="57"/>
      <c r="F138" s="5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1"/>
      <c r="C139" s="1"/>
      <c r="D139" s="57"/>
      <c r="E139" s="57"/>
      <c r="F139" s="5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1"/>
      <c r="C140" s="1"/>
      <c r="D140" s="57"/>
      <c r="E140" s="57"/>
      <c r="F140" s="5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1"/>
      <c r="C141" s="1"/>
      <c r="D141" s="57"/>
      <c r="E141" s="57"/>
      <c r="F141" s="5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1"/>
      <c r="C142" s="1"/>
      <c r="D142" s="57"/>
      <c r="E142" s="57"/>
      <c r="F142" s="5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1"/>
      <c r="C143" s="1"/>
      <c r="D143" s="57"/>
      <c r="E143" s="57"/>
      <c r="F143" s="5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1"/>
      <c r="C144" s="1"/>
      <c r="D144" s="57"/>
      <c r="E144" s="57"/>
      <c r="F144" s="5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1"/>
      <c r="C145" s="1"/>
      <c r="D145" s="57"/>
      <c r="E145" s="57"/>
      <c r="F145" s="5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1"/>
      <c r="C146" s="1"/>
      <c r="D146" s="57"/>
      <c r="E146" s="57"/>
      <c r="F146" s="5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1"/>
      <c r="C147" s="1"/>
      <c r="D147" s="57"/>
      <c r="E147" s="57"/>
      <c r="F147" s="5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1"/>
      <c r="C148" s="1"/>
      <c r="D148" s="57"/>
      <c r="E148" s="57"/>
      <c r="F148" s="5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1"/>
      <c r="C149" s="1"/>
      <c r="D149" s="57"/>
      <c r="E149" s="57"/>
      <c r="F149" s="5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1"/>
      <c r="C150" s="1"/>
      <c r="D150" s="57"/>
      <c r="E150" s="57"/>
      <c r="F150" s="5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1"/>
      <c r="C151" s="1"/>
      <c r="D151" s="57"/>
      <c r="E151" s="57"/>
      <c r="F151" s="5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1"/>
      <c r="C152" s="1"/>
      <c r="D152" s="57"/>
      <c r="E152" s="57"/>
      <c r="F152" s="5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1"/>
      <c r="C153" s="1"/>
      <c r="D153" s="57"/>
      <c r="E153" s="57"/>
      <c r="F153" s="5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1"/>
      <c r="C154" s="1"/>
      <c r="D154" s="57"/>
      <c r="E154" s="57"/>
      <c r="F154" s="5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1"/>
      <c r="C155" s="1"/>
      <c r="D155" s="57"/>
      <c r="E155" s="57"/>
      <c r="F155" s="5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1"/>
      <c r="C156" s="1"/>
      <c r="D156" s="57"/>
      <c r="E156" s="57"/>
      <c r="F156" s="5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1"/>
      <c r="C157" s="1"/>
      <c r="D157" s="57"/>
      <c r="E157" s="57"/>
      <c r="F157" s="5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1"/>
      <c r="C158" s="1"/>
      <c r="D158" s="57"/>
      <c r="E158" s="57"/>
      <c r="F158" s="5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1"/>
      <c r="C159" s="1"/>
      <c r="D159" s="57"/>
      <c r="E159" s="57"/>
      <c r="F159" s="5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1"/>
      <c r="C160" s="1"/>
      <c r="D160" s="57"/>
      <c r="E160" s="57"/>
      <c r="F160" s="5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1"/>
      <c r="C161" s="1"/>
      <c r="D161" s="57"/>
      <c r="E161" s="57"/>
      <c r="F161" s="5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1"/>
      <c r="C162" s="1"/>
      <c r="D162" s="57"/>
      <c r="E162" s="57"/>
      <c r="F162" s="5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1"/>
      <c r="C163" s="1"/>
      <c r="D163" s="57"/>
      <c r="E163" s="57"/>
      <c r="F163" s="5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1"/>
      <c r="C164" s="1"/>
      <c r="D164" s="57"/>
      <c r="E164" s="57"/>
      <c r="F164" s="5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1"/>
      <c r="C165" s="1"/>
      <c r="D165" s="57"/>
      <c r="E165" s="57"/>
      <c r="F165" s="5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1"/>
      <c r="C166" s="1"/>
      <c r="D166" s="57"/>
      <c r="E166" s="57"/>
      <c r="F166" s="5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1"/>
      <c r="C167" s="1"/>
      <c r="D167" s="57"/>
      <c r="E167" s="57"/>
      <c r="F167" s="5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1"/>
      <c r="C168" s="1"/>
      <c r="D168" s="57"/>
      <c r="E168" s="57"/>
      <c r="F168" s="5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1"/>
      <c r="C169" s="1"/>
      <c r="D169" s="57"/>
      <c r="E169" s="57"/>
      <c r="F169" s="5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1"/>
      <c r="C170" s="1"/>
      <c r="D170" s="57"/>
      <c r="E170" s="57"/>
      <c r="F170" s="5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1"/>
      <c r="C171" s="1"/>
      <c r="D171" s="57"/>
      <c r="E171" s="57"/>
      <c r="F171" s="5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1"/>
      <c r="C172" s="1"/>
      <c r="D172" s="57"/>
      <c r="E172" s="57"/>
      <c r="F172" s="5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1"/>
      <c r="C173" s="1"/>
      <c r="D173" s="57"/>
      <c r="E173" s="57"/>
      <c r="F173" s="5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1"/>
      <c r="C174" s="1"/>
      <c r="D174" s="57"/>
      <c r="E174" s="57"/>
      <c r="F174" s="5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1"/>
      <c r="C175" s="1"/>
      <c r="D175" s="57"/>
      <c r="E175" s="57"/>
      <c r="F175" s="5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1"/>
      <c r="C176" s="1"/>
      <c r="D176" s="57"/>
      <c r="E176" s="57"/>
      <c r="F176" s="5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1"/>
      <c r="C177" s="1"/>
      <c r="D177" s="57"/>
      <c r="E177" s="57"/>
      <c r="F177" s="5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1"/>
      <c r="C178" s="1"/>
      <c r="D178" s="57"/>
      <c r="E178" s="57"/>
      <c r="F178" s="5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1"/>
      <c r="C179" s="1"/>
      <c r="D179" s="57"/>
      <c r="E179" s="57"/>
      <c r="F179" s="5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1"/>
      <c r="C180" s="1"/>
      <c r="D180" s="57"/>
      <c r="E180" s="57"/>
      <c r="F180" s="5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1"/>
      <c r="C181" s="1"/>
      <c r="D181" s="57"/>
      <c r="E181" s="57"/>
      <c r="F181" s="5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1"/>
      <c r="C182" s="1"/>
      <c r="D182" s="57"/>
      <c r="E182" s="57"/>
      <c r="F182" s="5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1"/>
      <c r="C183" s="1"/>
      <c r="D183" s="57"/>
      <c r="E183" s="57"/>
      <c r="F183" s="5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1"/>
      <c r="C184" s="1"/>
      <c r="D184" s="57"/>
      <c r="E184" s="57"/>
      <c r="F184" s="5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1"/>
      <c r="C185" s="1"/>
      <c r="D185" s="57"/>
      <c r="E185" s="57"/>
      <c r="F185" s="5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1"/>
      <c r="C186" s="1"/>
      <c r="D186" s="57"/>
      <c r="E186" s="57"/>
      <c r="F186" s="5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1"/>
      <c r="C187" s="1"/>
      <c r="D187" s="57"/>
      <c r="E187" s="57"/>
      <c r="F187" s="5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1"/>
      <c r="C188" s="1"/>
      <c r="D188" s="57"/>
      <c r="E188" s="57"/>
      <c r="F188" s="5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1"/>
      <c r="C189" s="1"/>
      <c r="D189" s="57"/>
      <c r="E189" s="57"/>
      <c r="F189" s="5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1"/>
      <c r="C190" s="1"/>
      <c r="D190" s="57"/>
      <c r="E190" s="57"/>
      <c r="F190" s="5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1"/>
      <c r="C191" s="1"/>
      <c r="D191" s="57"/>
      <c r="E191" s="57"/>
      <c r="F191" s="5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1"/>
      <c r="C192" s="1"/>
      <c r="D192" s="57"/>
      <c r="E192" s="57"/>
      <c r="F192" s="5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1"/>
      <c r="C193" s="1"/>
      <c r="D193" s="57"/>
      <c r="E193" s="57"/>
      <c r="F193" s="5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1"/>
      <c r="C194" s="1"/>
      <c r="D194" s="57"/>
      <c r="E194" s="57"/>
      <c r="F194" s="5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1"/>
      <c r="C195" s="1"/>
      <c r="D195" s="57"/>
      <c r="E195" s="57"/>
      <c r="F195" s="5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1"/>
      <c r="C196" s="1"/>
      <c r="D196" s="57"/>
      <c r="E196" s="57"/>
      <c r="F196" s="5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1"/>
      <c r="C197" s="1"/>
      <c r="D197" s="57"/>
      <c r="E197" s="57"/>
      <c r="F197" s="5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1"/>
      <c r="C198" s="1"/>
      <c r="D198" s="57"/>
      <c r="E198" s="57"/>
      <c r="F198" s="5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1"/>
      <c r="C199" s="1"/>
      <c r="D199" s="57"/>
      <c r="E199" s="57"/>
      <c r="F199" s="5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1"/>
      <c r="C200" s="1"/>
      <c r="D200" s="57"/>
      <c r="E200" s="57"/>
      <c r="F200" s="5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1"/>
      <c r="C201" s="1"/>
      <c r="D201" s="57"/>
      <c r="E201" s="57"/>
      <c r="F201" s="5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1"/>
      <c r="C202" s="1"/>
      <c r="D202" s="57"/>
      <c r="E202" s="57"/>
      <c r="F202" s="5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1"/>
      <c r="C203" s="1"/>
      <c r="D203" s="57"/>
      <c r="E203" s="57"/>
      <c r="F203" s="5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1"/>
      <c r="C204" s="1"/>
      <c r="D204" s="57"/>
      <c r="E204" s="57"/>
      <c r="F204" s="5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1"/>
      <c r="C205" s="1"/>
      <c r="D205" s="57"/>
      <c r="E205" s="57"/>
      <c r="F205" s="5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1"/>
      <c r="C206" s="1"/>
      <c r="D206" s="57"/>
      <c r="E206" s="57"/>
      <c r="F206" s="5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1"/>
      <c r="C207" s="1"/>
      <c r="D207" s="57"/>
      <c r="E207" s="57"/>
      <c r="F207" s="5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1"/>
      <c r="C208" s="1"/>
      <c r="D208" s="57"/>
      <c r="E208" s="57"/>
      <c r="F208" s="5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1"/>
      <c r="C209" s="1"/>
      <c r="D209" s="57"/>
      <c r="E209" s="57"/>
      <c r="F209" s="5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1"/>
      <c r="C210" s="1"/>
      <c r="D210" s="57"/>
      <c r="E210" s="57"/>
      <c r="F210" s="5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1"/>
      <c r="C211" s="1"/>
      <c r="D211" s="57"/>
      <c r="E211" s="57"/>
      <c r="F211" s="5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1"/>
      <c r="C212" s="1"/>
      <c r="D212" s="57"/>
      <c r="E212" s="57"/>
      <c r="F212" s="5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1"/>
      <c r="C213" s="1"/>
      <c r="D213" s="57"/>
      <c r="E213" s="57"/>
      <c r="F213" s="5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1"/>
      <c r="C214" s="1"/>
      <c r="D214" s="57"/>
      <c r="E214" s="57"/>
      <c r="F214" s="5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1"/>
      <c r="C215" s="1"/>
      <c r="D215" s="57"/>
      <c r="E215" s="57"/>
      <c r="F215" s="5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1"/>
      <c r="C216" s="1"/>
      <c r="D216" s="57"/>
      <c r="E216" s="57"/>
      <c r="F216" s="5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1"/>
      <c r="C217" s="1"/>
      <c r="D217" s="57"/>
      <c r="E217" s="57"/>
      <c r="F217" s="5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1"/>
      <c r="C218" s="1"/>
      <c r="D218" s="57"/>
      <c r="E218" s="57"/>
      <c r="F218" s="5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1"/>
      <c r="C219" s="1"/>
      <c r="D219" s="57"/>
      <c r="E219" s="57"/>
      <c r="F219" s="5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1"/>
      <c r="C220" s="1"/>
      <c r="D220" s="57"/>
      <c r="E220" s="57"/>
      <c r="F220" s="5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1"/>
      <c r="C221" s="1"/>
      <c r="D221" s="57"/>
      <c r="E221" s="57"/>
      <c r="F221" s="5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1"/>
      <c r="C222" s="1"/>
      <c r="D222" s="57"/>
      <c r="E222" s="57"/>
      <c r="F222" s="5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1"/>
      <c r="C223" s="1"/>
      <c r="D223" s="57"/>
      <c r="E223" s="57"/>
      <c r="F223" s="5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1"/>
      <c r="C224" s="1"/>
      <c r="D224" s="57"/>
      <c r="E224" s="57"/>
      <c r="F224" s="5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1"/>
      <c r="C225" s="1"/>
      <c r="D225" s="57"/>
      <c r="E225" s="57"/>
      <c r="F225" s="5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1"/>
      <c r="C226" s="1"/>
      <c r="D226" s="57"/>
      <c r="E226" s="57"/>
      <c r="F226" s="5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1"/>
      <c r="C227" s="1"/>
      <c r="D227" s="57"/>
      <c r="E227" s="57"/>
      <c r="F227" s="5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1"/>
      <c r="C228" s="1"/>
      <c r="D228" s="57"/>
      <c r="E228" s="57"/>
      <c r="F228" s="5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1"/>
      <c r="C229" s="1"/>
      <c r="D229" s="57"/>
      <c r="E229" s="57"/>
      <c r="F229" s="5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1"/>
      <c r="C230" s="1"/>
      <c r="D230" s="57"/>
      <c r="E230" s="57"/>
      <c r="F230" s="5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1"/>
      <c r="C231" s="1"/>
      <c r="D231" s="57"/>
      <c r="E231" s="57"/>
      <c r="F231" s="5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1"/>
      <c r="C232" s="1"/>
      <c r="D232" s="57"/>
      <c r="E232" s="57"/>
      <c r="F232" s="5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1"/>
      <c r="C233" s="1"/>
      <c r="D233" s="57"/>
      <c r="E233" s="57"/>
      <c r="F233" s="5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1"/>
      <c r="C234" s="1"/>
      <c r="D234" s="57"/>
      <c r="E234" s="57"/>
      <c r="F234" s="5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1"/>
      <c r="C235" s="1"/>
      <c r="D235" s="57"/>
      <c r="E235" s="57"/>
      <c r="F235" s="5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1"/>
      <c r="C236" s="1"/>
      <c r="D236" s="57"/>
      <c r="E236" s="57"/>
      <c r="F236" s="5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1"/>
      <c r="C237" s="1"/>
      <c r="D237" s="57"/>
      <c r="E237" s="57"/>
      <c r="F237" s="5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1"/>
      <c r="C238" s="1"/>
      <c r="D238" s="57"/>
      <c r="E238" s="57"/>
      <c r="F238" s="5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1"/>
      <c r="C239" s="1"/>
      <c r="D239" s="57"/>
      <c r="E239" s="57"/>
      <c r="F239" s="5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1"/>
      <c r="C240" s="1"/>
      <c r="D240" s="57"/>
      <c r="E240" s="57"/>
      <c r="F240" s="5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1"/>
      <c r="C241" s="1"/>
      <c r="D241" s="57"/>
      <c r="E241" s="57"/>
      <c r="F241" s="5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1"/>
      <c r="C242" s="1"/>
      <c r="D242" s="57"/>
      <c r="E242" s="57"/>
      <c r="F242" s="5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1"/>
      <c r="C243" s="1"/>
      <c r="D243" s="57"/>
      <c r="E243" s="57"/>
      <c r="F243" s="5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1"/>
      <c r="C244" s="1"/>
      <c r="D244" s="57"/>
      <c r="E244" s="57"/>
      <c r="F244" s="5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1"/>
      <c r="C245" s="1"/>
      <c r="D245" s="57"/>
      <c r="E245" s="57"/>
      <c r="F245" s="5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1"/>
      <c r="C246" s="1"/>
      <c r="D246" s="57"/>
      <c r="E246" s="57"/>
      <c r="F246" s="5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1"/>
      <c r="C247" s="1"/>
      <c r="D247" s="57"/>
      <c r="E247" s="57"/>
      <c r="F247" s="5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1"/>
      <c r="C248" s="1"/>
      <c r="D248" s="57"/>
      <c r="E248" s="57"/>
      <c r="F248" s="5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1"/>
      <c r="C249" s="1"/>
      <c r="D249" s="57"/>
      <c r="E249" s="57"/>
      <c r="F249" s="5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1"/>
      <c r="C250" s="1"/>
      <c r="D250" s="57"/>
      <c r="E250" s="57"/>
      <c r="F250" s="5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1"/>
      <c r="C251" s="1"/>
      <c r="D251" s="57"/>
      <c r="E251" s="57"/>
      <c r="F251" s="5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1"/>
      <c r="C252" s="1"/>
      <c r="D252" s="57"/>
      <c r="E252" s="57"/>
      <c r="F252" s="5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1"/>
      <c r="C253" s="1"/>
      <c r="D253" s="57"/>
      <c r="E253" s="57"/>
      <c r="F253" s="5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1"/>
      <c r="C254" s="1"/>
      <c r="D254" s="57"/>
      <c r="E254" s="57"/>
      <c r="F254" s="5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1"/>
      <c r="C255" s="1"/>
      <c r="D255" s="57"/>
      <c r="E255" s="57"/>
      <c r="F255" s="5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1"/>
      <c r="C256" s="1"/>
      <c r="D256" s="57"/>
      <c r="E256" s="57"/>
      <c r="F256" s="5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1"/>
      <c r="C257" s="1"/>
      <c r="D257" s="57"/>
      <c r="E257" s="57"/>
      <c r="F257" s="5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1"/>
      <c r="C258" s="1"/>
      <c r="D258" s="57"/>
      <c r="E258" s="57"/>
      <c r="F258" s="5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1"/>
      <c r="C259" s="1"/>
      <c r="D259" s="57"/>
      <c r="E259" s="57"/>
      <c r="F259" s="5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1"/>
      <c r="C260" s="1"/>
      <c r="D260" s="57"/>
      <c r="E260" s="57"/>
      <c r="F260" s="5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1"/>
      <c r="C261" s="1"/>
      <c r="D261" s="57"/>
      <c r="E261" s="57"/>
      <c r="F261" s="5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1"/>
      <c r="C262" s="1"/>
      <c r="D262" s="57"/>
      <c r="E262" s="57"/>
      <c r="F262" s="5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1"/>
      <c r="C263" s="1"/>
      <c r="D263" s="57"/>
      <c r="E263" s="57"/>
      <c r="F263" s="5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1"/>
      <c r="C264" s="1"/>
      <c r="D264" s="57"/>
      <c r="E264" s="57"/>
      <c r="F264" s="5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1"/>
      <c r="C265" s="1"/>
      <c r="D265" s="57"/>
      <c r="E265" s="57"/>
      <c r="F265" s="5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1"/>
      <c r="C266" s="1"/>
      <c r="D266" s="57"/>
      <c r="E266" s="57"/>
      <c r="F266" s="5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1"/>
      <c r="C267" s="1"/>
      <c r="D267" s="57"/>
      <c r="E267" s="57"/>
      <c r="F267" s="5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1"/>
      <c r="C268" s="1"/>
      <c r="D268" s="57"/>
      <c r="E268" s="57"/>
      <c r="F268" s="5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1"/>
      <c r="C269" s="1"/>
      <c r="D269" s="57"/>
      <c r="E269" s="57"/>
      <c r="F269" s="5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1"/>
      <c r="C270" s="1"/>
      <c r="D270" s="57"/>
      <c r="E270" s="57"/>
      <c r="F270" s="5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1"/>
      <c r="C271" s="1"/>
      <c r="D271" s="57"/>
      <c r="E271" s="57"/>
      <c r="F271" s="5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1"/>
      <c r="C272" s="1"/>
      <c r="D272" s="57"/>
      <c r="E272" s="57"/>
      <c r="F272" s="5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1"/>
      <c r="C273" s="1"/>
      <c r="D273" s="57"/>
      <c r="E273" s="57"/>
      <c r="F273" s="5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1"/>
      <c r="C274" s="1"/>
      <c r="D274" s="57"/>
      <c r="E274" s="57"/>
      <c r="F274" s="5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1"/>
      <c r="C275" s="1"/>
      <c r="D275" s="57"/>
      <c r="E275" s="57"/>
      <c r="F275" s="5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1"/>
      <c r="C276" s="1"/>
      <c r="D276" s="57"/>
      <c r="E276" s="57"/>
      <c r="F276" s="5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1"/>
      <c r="C277" s="1"/>
      <c r="D277" s="57"/>
      <c r="E277" s="57"/>
      <c r="F277" s="5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1"/>
      <c r="C278" s="1"/>
      <c r="D278" s="57"/>
      <c r="E278" s="57"/>
      <c r="F278" s="5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1"/>
      <c r="C279" s="1"/>
      <c r="D279" s="57"/>
      <c r="E279" s="57"/>
      <c r="F279" s="5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1"/>
      <c r="C280" s="1"/>
      <c r="D280" s="57"/>
      <c r="E280" s="57"/>
      <c r="F280" s="5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1"/>
      <c r="C281" s="1"/>
      <c r="D281" s="57"/>
      <c r="E281" s="57"/>
      <c r="F281" s="5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1"/>
      <c r="C282" s="1"/>
      <c r="D282" s="57"/>
      <c r="E282" s="57"/>
      <c r="F282" s="5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1"/>
      <c r="C283" s="1"/>
      <c r="D283" s="57"/>
      <c r="E283" s="57"/>
      <c r="F283" s="5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1"/>
      <c r="C284" s="1"/>
      <c r="D284" s="57"/>
      <c r="E284" s="57"/>
      <c r="F284" s="5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1"/>
      <c r="C285" s="1"/>
      <c r="D285" s="57"/>
      <c r="E285" s="57"/>
      <c r="F285" s="5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1"/>
      <c r="C286" s="1"/>
      <c r="D286" s="57"/>
      <c r="E286" s="57"/>
      <c r="F286" s="5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1"/>
      <c r="C287" s="1"/>
      <c r="D287" s="57"/>
      <c r="E287" s="57"/>
      <c r="F287" s="5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1"/>
      <c r="C288" s="1"/>
      <c r="D288" s="57"/>
      <c r="E288" s="57"/>
      <c r="F288" s="5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1"/>
      <c r="C289" s="1"/>
      <c r="D289" s="57"/>
      <c r="E289" s="57"/>
      <c r="F289" s="5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1"/>
      <c r="C290" s="1"/>
      <c r="D290" s="57"/>
      <c r="E290" s="57"/>
      <c r="F290" s="5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1"/>
      <c r="C291" s="1"/>
      <c r="D291" s="57"/>
      <c r="E291" s="57"/>
      <c r="F291" s="5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1"/>
      <c r="C292" s="1"/>
      <c r="D292" s="57"/>
      <c r="E292" s="57"/>
      <c r="F292" s="5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1"/>
      <c r="C293" s="1"/>
      <c r="D293" s="57"/>
      <c r="E293" s="57"/>
      <c r="F293" s="5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1"/>
      <c r="C294" s="1"/>
      <c r="D294" s="57"/>
      <c r="E294" s="57"/>
      <c r="F294" s="5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1"/>
      <c r="C295" s="1"/>
      <c r="D295" s="57"/>
      <c r="E295" s="57"/>
      <c r="F295" s="5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1"/>
      <c r="C296" s="1"/>
      <c r="D296" s="57"/>
      <c r="E296" s="57"/>
      <c r="F296" s="5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1"/>
      <c r="C297" s="1"/>
      <c r="D297" s="57"/>
      <c r="E297" s="57"/>
      <c r="F297" s="5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1"/>
      <c r="C298" s="1"/>
      <c r="D298" s="57"/>
      <c r="E298" s="57"/>
      <c r="F298" s="5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1"/>
      <c r="C299" s="1"/>
      <c r="D299" s="57"/>
      <c r="E299" s="57"/>
      <c r="F299" s="5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1"/>
      <c r="C300" s="1"/>
      <c r="D300" s="57"/>
      <c r="E300" s="57"/>
      <c r="F300" s="5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1"/>
      <c r="C301" s="1"/>
      <c r="D301" s="57"/>
      <c r="E301" s="57"/>
      <c r="F301" s="5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1"/>
      <c r="C302" s="1"/>
      <c r="D302" s="57"/>
      <c r="E302" s="57"/>
      <c r="F302" s="5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1"/>
      <c r="C303" s="1"/>
      <c r="D303" s="57"/>
      <c r="E303" s="57"/>
      <c r="F303" s="5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1"/>
      <c r="C304" s="1"/>
      <c r="D304" s="57"/>
      <c r="E304" s="57"/>
      <c r="F304" s="5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1"/>
      <c r="C305" s="1"/>
      <c r="D305" s="57"/>
      <c r="E305" s="57"/>
      <c r="F305" s="5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1"/>
      <c r="C306" s="1"/>
      <c r="D306" s="57"/>
      <c r="E306" s="57"/>
      <c r="F306" s="5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1"/>
      <c r="C307" s="1"/>
      <c r="D307" s="57"/>
      <c r="E307" s="57"/>
      <c r="F307" s="5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1"/>
      <c r="C308" s="1"/>
      <c r="D308" s="57"/>
      <c r="E308" s="57"/>
      <c r="F308" s="5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1"/>
      <c r="C309" s="1"/>
      <c r="D309" s="57"/>
      <c r="E309" s="57"/>
      <c r="F309" s="5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1"/>
      <c r="C310" s="1"/>
      <c r="D310" s="57"/>
      <c r="E310" s="57"/>
      <c r="F310" s="5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1"/>
      <c r="C311" s="1"/>
      <c r="D311" s="57"/>
      <c r="E311" s="57"/>
      <c r="F311" s="5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1"/>
      <c r="C312" s="1"/>
      <c r="D312" s="57"/>
      <c r="E312" s="57"/>
      <c r="F312" s="5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1"/>
      <c r="C313" s="1"/>
      <c r="D313" s="57"/>
      <c r="E313" s="57"/>
      <c r="F313" s="5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1"/>
      <c r="C314" s="1"/>
      <c r="D314" s="57"/>
      <c r="E314" s="57"/>
      <c r="F314" s="5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1"/>
      <c r="C315" s="1"/>
      <c r="D315" s="57"/>
      <c r="E315" s="57"/>
      <c r="F315" s="5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1"/>
      <c r="C316" s="1"/>
      <c r="D316" s="57"/>
      <c r="E316" s="57"/>
      <c r="F316" s="5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1"/>
      <c r="C317" s="1"/>
      <c r="D317" s="57"/>
      <c r="E317" s="57"/>
      <c r="F317" s="5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1"/>
      <c r="C318" s="1"/>
      <c r="D318" s="57"/>
      <c r="E318" s="57"/>
      <c r="F318" s="5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1"/>
      <c r="C319" s="1"/>
      <c r="D319" s="57"/>
      <c r="E319" s="57"/>
      <c r="F319" s="5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1"/>
      <c r="C320" s="1"/>
      <c r="D320" s="57"/>
      <c r="E320" s="57"/>
      <c r="F320" s="5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1"/>
      <c r="C321" s="1"/>
      <c r="D321" s="57"/>
      <c r="E321" s="57"/>
      <c r="F321" s="5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1"/>
      <c r="C322" s="1"/>
      <c r="D322" s="57"/>
      <c r="E322" s="57"/>
      <c r="F322" s="5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1"/>
      <c r="C323" s="1"/>
      <c r="D323" s="57"/>
      <c r="E323" s="57"/>
      <c r="F323" s="5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1"/>
      <c r="C324" s="1"/>
      <c r="D324" s="57"/>
      <c r="E324" s="57"/>
      <c r="F324" s="5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1"/>
      <c r="C325" s="1"/>
      <c r="D325" s="57"/>
      <c r="E325" s="57"/>
      <c r="F325" s="5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1"/>
      <c r="C326" s="1"/>
      <c r="D326" s="57"/>
      <c r="E326" s="57"/>
      <c r="F326" s="5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1"/>
      <c r="C327" s="1"/>
      <c r="D327" s="57"/>
      <c r="E327" s="57"/>
      <c r="F327" s="5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1"/>
      <c r="C328" s="1"/>
      <c r="D328" s="57"/>
      <c r="E328" s="57"/>
      <c r="F328" s="5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1"/>
      <c r="C329" s="1"/>
      <c r="D329" s="57"/>
      <c r="E329" s="57"/>
      <c r="F329" s="5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1"/>
      <c r="C330" s="1"/>
      <c r="D330" s="57"/>
      <c r="E330" s="57"/>
      <c r="F330" s="5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1"/>
      <c r="C331" s="1"/>
      <c r="D331" s="57"/>
      <c r="E331" s="57"/>
      <c r="F331" s="5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1"/>
      <c r="C332" s="1"/>
      <c r="D332" s="57"/>
      <c r="E332" s="57"/>
      <c r="F332" s="5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1"/>
      <c r="C333" s="1"/>
      <c r="D333" s="57"/>
      <c r="E333" s="57"/>
      <c r="F333" s="5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1"/>
      <c r="C334" s="1"/>
      <c r="D334" s="57"/>
      <c r="E334" s="57"/>
      <c r="F334" s="5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1"/>
      <c r="C335" s="1"/>
      <c r="D335" s="57"/>
      <c r="E335" s="57"/>
      <c r="F335" s="5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1"/>
      <c r="C336" s="1"/>
      <c r="D336" s="57"/>
      <c r="E336" s="57"/>
      <c r="F336" s="5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1"/>
      <c r="C337" s="1"/>
      <c r="D337" s="57"/>
      <c r="E337" s="57"/>
      <c r="F337" s="5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1"/>
      <c r="C338" s="1"/>
      <c r="D338" s="57"/>
      <c r="E338" s="57"/>
      <c r="F338" s="5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1"/>
      <c r="C339" s="1"/>
      <c r="D339" s="57"/>
      <c r="E339" s="57"/>
      <c r="F339" s="5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1"/>
      <c r="C340" s="1"/>
      <c r="D340" s="57"/>
      <c r="E340" s="57"/>
      <c r="F340" s="5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1"/>
      <c r="C341" s="1"/>
      <c r="D341" s="57"/>
      <c r="E341" s="57"/>
      <c r="F341" s="5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1"/>
      <c r="C342" s="1"/>
      <c r="D342" s="57"/>
      <c r="E342" s="57"/>
      <c r="F342" s="5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1"/>
      <c r="C343" s="1"/>
      <c r="D343" s="57"/>
      <c r="E343" s="57"/>
      <c r="F343" s="5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1"/>
      <c r="C344" s="1"/>
      <c r="D344" s="57"/>
      <c r="E344" s="57"/>
      <c r="F344" s="5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1"/>
      <c r="C345" s="1"/>
      <c r="D345" s="57"/>
      <c r="E345" s="57"/>
      <c r="F345" s="5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1"/>
      <c r="C346" s="1"/>
      <c r="D346" s="57"/>
      <c r="E346" s="57"/>
      <c r="F346" s="5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1"/>
      <c r="C347" s="1"/>
      <c r="D347" s="57"/>
      <c r="E347" s="57"/>
      <c r="F347" s="5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1"/>
      <c r="C348" s="1"/>
      <c r="D348" s="57"/>
      <c r="E348" s="57"/>
      <c r="F348" s="5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1"/>
      <c r="C349" s="1"/>
      <c r="D349" s="57"/>
      <c r="E349" s="57"/>
      <c r="F349" s="5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1"/>
      <c r="C350" s="1"/>
      <c r="D350" s="57"/>
      <c r="E350" s="57"/>
      <c r="F350" s="5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1"/>
      <c r="C351" s="1"/>
      <c r="D351" s="57"/>
      <c r="E351" s="57"/>
      <c r="F351" s="5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1"/>
      <c r="C352" s="1"/>
      <c r="D352" s="57"/>
      <c r="E352" s="57"/>
      <c r="F352" s="5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1"/>
      <c r="C353" s="1"/>
      <c r="D353" s="57"/>
      <c r="E353" s="57"/>
      <c r="F353" s="5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1"/>
      <c r="C354" s="1"/>
      <c r="D354" s="57"/>
      <c r="E354" s="57"/>
      <c r="F354" s="5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1"/>
      <c r="C355" s="1"/>
      <c r="D355" s="57"/>
      <c r="E355" s="57"/>
      <c r="F355" s="5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1"/>
      <c r="C356" s="1"/>
      <c r="D356" s="57"/>
      <c r="E356" s="57"/>
      <c r="F356" s="5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1"/>
      <c r="C357" s="1"/>
      <c r="D357" s="57"/>
      <c r="E357" s="57"/>
      <c r="F357" s="5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1"/>
      <c r="C358" s="1"/>
      <c r="D358" s="57"/>
      <c r="E358" s="57"/>
      <c r="F358" s="5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1"/>
      <c r="C359" s="1"/>
      <c r="D359" s="57"/>
      <c r="E359" s="57"/>
      <c r="F359" s="5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1"/>
      <c r="C360" s="1"/>
      <c r="D360" s="57"/>
      <c r="E360" s="57"/>
      <c r="F360" s="5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1"/>
      <c r="C361" s="1"/>
      <c r="D361" s="57"/>
      <c r="E361" s="57"/>
      <c r="F361" s="5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1"/>
      <c r="C362" s="1"/>
      <c r="D362" s="57"/>
      <c r="E362" s="57"/>
      <c r="F362" s="5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1"/>
      <c r="C363" s="1"/>
      <c r="D363" s="57"/>
      <c r="E363" s="57"/>
      <c r="F363" s="5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1"/>
      <c r="C364" s="1"/>
      <c r="D364" s="57"/>
      <c r="E364" s="57"/>
      <c r="F364" s="5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1"/>
      <c r="C365" s="1"/>
      <c r="D365" s="57"/>
      <c r="E365" s="57"/>
      <c r="F365" s="5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1"/>
      <c r="C366" s="1"/>
      <c r="D366" s="57"/>
      <c r="E366" s="57"/>
      <c r="F366" s="5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1"/>
      <c r="C367" s="1"/>
      <c r="D367" s="57"/>
      <c r="E367" s="57"/>
      <c r="F367" s="5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1"/>
      <c r="C368" s="1"/>
      <c r="D368" s="57"/>
      <c r="E368" s="57"/>
      <c r="F368" s="5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1"/>
      <c r="C369" s="1"/>
      <c r="D369" s="57"/>
      <c r="E369" s="57"/>
      <c r="F369" s="5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1"/>
      <c r="C370" s="1"/>
      <c r="D370" s="57"/>
      <c r="E370" s="57"/>
      <c r="F370" s="5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1"/>
      <c r="C371" s="1"/>
      <c r="D371" s="57"/>
      <c r="E371" s="57"/>
      <c r="F371" s="5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1"/>
      <c r="C372" s="1"/>
      <c r="D372" s="57"/>
      <c r="E372" s="57"/>
      <c r="F372" s="5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1"/>
      <c r="C373" s="1"/>
      <c r="D373" s="57"/>
      <c r="E373" s="57"/>
      <c r="F373" s="5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1"/>
      <c r="C374" s="1"/>
      <c r="D374" s="57"/>
      <c r="E374" s="57"/>
      <c r="F374" s="5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1"/>
      <c r="C375" s="1"/>
      <c r="D375" s="57"/>
      <c r="E375" s="57"/>
      <c r="F375" s="5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1"/>
      <c r="C376" s="1"/>
      <c r="D376" s="57"/>
      <c r="E376" s="57"/>
      <c r="F376" s="5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1"/>
      <c r="C377" s="1"/>
      <c r="D377" s="57"/>
      <c r="E377" s="57"/>
      <c r="F377" s="5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1"/>
      <c r="C378" s="1"/>
      <c r="D378" s="57"/>
      <c r="E378" s="57"/>
      <c r="F378" s="5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1"/>
      <c r="C379" s="1"/>
      <c r="D379" s="57"/>
      <c r="E379" s="57"/>
      <c r="F379" s="5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1"/>
      <c r="C380" s="1"/>
      <c r="D380" s="57"/>
      <c r="E380" s="57"/>
      <c r="F380" s="5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1"/>
      <c r="C381" s="1"/>
      <c r="D381" s="57"/>
      <c r="E381" s="57"/>
      <c r="F381" s="5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1"/>
      <c r="C382" s="1"/>
      <c r="D382" s="57"/>
      <c r="E382" s="57"/>
      <c r="F382" s="5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1"/>
      <c r="C383" s="1"/>
      <c r="D383" s="57"/>
      <c r="E383" s="57"/>
      <c r="F383" s="5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1"/>
      <c r="C384" s="1"/>
      <c r="D384" s="57"/>
      <c r="E384" s="57"/>
      <c r="F384" s="5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1"/>
      <c r="C385" s="1"/>
      <c r="D385" s="57"/>
      <c r="E385" s="57"/>
      <c r="F385" s="5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1"/>
      <c r="C386" s="1"/>
      <c r="D386" s="57"/>
      <c r="E386" s="57"/>
      <c r="F386" s="5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1"/>
      <c r="C387" s="1"/>
      <c r="D387" s="57"/>
      <c r="E387" s="57"/>
      <c r="F387" s="5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1"/>
      <c r="C388" s="1"/>
      <c r="D388" s="57"/>
      <c r="E388" s="57"/>
      <c r="F388" s="5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1"/>
      <c r="C389" s="1"/>
      <c r="D389" s="57"/>
      <c r="E389" s="57"/>
      <c r="F389" s="5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1"/>
      <c r="C390" s="1"/>
      <c r="D390" s="57"/>
      <c r="E390" s="57"/>
      <c r="F390" s="5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1"/>
      <c r="C391" s="1"/>
      <c r="D391" s="57"/>
      <c r="E391" s="57"/>
      <c r="F391" s="5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1"/>
      <c r="C392" s="1"/>
      <c r="D392" s="57"/>
      <c r="E392" s="57"/>
      <c r="F392" s="5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1"/>
      <c r="C393" s="1"/>
      <c r="D393" s="57"/>
      <c r="E393" s="57"/>
      <c r="F393" s="5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1"/>
      <c r="C394" s="1"/>
      <c r="D394" s="57"/>
      <c r="E394" s="57"/>
      <c r="F394" s="5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1"/>
      <c r="C395" s="1"/>
      <c r="D395" s="57"/>
      <c r="E395" s="57"/>
      <c r="F395" s="5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1"/>
      <c r="C396" s="1"/>
      <c r="D396" s="57"/>
      <c r="E396" s="57"/>
      <c r="F396" s="5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1"/>
      <c r="C397" s="1"/>
      <c r="D397" s="57"/>
      <c r="E397" s="57"/>
      <c r="F397" s="5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1"/>
      <c r="C398" s="1"/>
      <c r="D398" s="57"/>
      <c r="E398" s="57"/>
      <c r="F398" s="5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1"/>
      <c r="C399" s="1"/>
      <c r="D399" s="57"/>
      <c r="E399" s="57"/>
      <c r="F399" s="5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1"/>
      <c r="C400" s="1"/>
      <c r="D400" s="57"/>
      <c r="E400" s="57"/>
      <c r="F400" s="5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1"/>
      <c r="C401" s="1"/>
      <c r="D401" s="57"/>
      <c r="E401" s="57"/>
      <c r="F401" s="5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1"/>
      <c r="C402" s="1"/>
      <c r="D402" s="57"/>
      <c r="E402" s="57"/>
      <c r="F402" s="5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1"/>
      <c r="C403" s="1"/>
      <c r="D403" s="57"/>
      <c r="E403" s="57"/>
      <c r="F403" s="5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1"/>
      <c r="C404" s="1"/>
      <c r="D404" s="57"/>
      <c r="E404" s="57"/>
      <c r="F404" s="5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1"/>
      <c r="C405" s="1"/>
      <c r="D405" s="57"/>
      <c r="E405" s="57"/>
      <c r="F405" s="5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1"/>
      <c r="C406" s="1"/>
      <c r="D406" s="57"/>
      <c r="E406" s="57"/>
      <c r="F406" s="5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1"/>
      <c r="C407" s="1"/>
      <c r="D407" s="57"/>
      <c r="E407" s="57"/>
      <c r="F407" s="5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1"/>
      <c r="C408" s="1"/>
      <c r="D408" s="57"/>
      <c r="E408" s="57"/>
      <c r="F408" s="5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1"/>
      <c r="C409" s="1"/>
      <c r="D409" s="57"/>
      <c r="E409" s="57"/>
      <c r="F409" s="5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1"/>
      <c r="C410" s="1"/>
      <c r="D410" s="57"/>
      <c r="E410" s="57"/>
      <c r="F410" s="5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1"/>
      <c r="C411" s="1"/>
      <c r="D411" s="57"/>
      <c r="E411" s="57"/>
      <c r="F411" s="5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1"/>
      <c r="C412" s="1"/>
      <c r="D412" s="57"/>
      <c r="E412" s="57"/>
      <c r="F412" s="5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1"/>
      <c r="C413" s="1"/>
      <c r="D413" s="57"/>
      <c r="E413" s="57"/>
      <c r="F413" s="5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1"/>
      <c r="C414" s="1"/>
      <c r="D414" s="57"/>
      <c r="E414" s="57"/>
      <c r="F414" s="5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1"/>
      <c r="C415" s="1"/>
      <c r="D415" s="57"/>
      <c r="E415" s="57"/>
      <c r="F415" s="5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1"/>
      <c r="C416" s="1"/>
      <c r="D416" s="57"/>
      <c r="E416" s="57"/>
      <c r="F416" s="5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1"/>
      <c r="C417" s="1"/>
      <c r="D417" s="57"/>
      <c r="E417" s="57"/>
      <c r="F417" s="5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1"/>
      <c r="C418" s="1"/>
      <c r="D418" s="57"/>
      <c r="E418" s="57"/>
      <c r="F418" s="5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1"/>
      <c r="C419" s="1"/>
      <c r="D419" s="57"/>
      <c r="E419" s="57"/>
      <c r="F419" s="5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1"/>
      <c r="C420" s="1"/>
      <c r="D420" s="57"/>
      <c r="E420" s="57"/>
      <c r="F420" s="5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1"/>
      <c r="C421" s="1"/>
      <c r="D421" s="57"/>
      <c r="E421" s="57"/>
      <c r="F421" s="5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1"/>
      <c r="C422" s="1"/>
      <c r="D422" s="57"/>
      <c r="E422" s="57"/>
      <c r="F422" s="5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1"/>
      <c r="C423" s="1"/>
      <c r="D423" s="57"/>
      <c r="E423" s="57"/>
      <c r="F423" s="5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1"/>
      <c r="C424" s="1"/>
      <c r="D424" s="57"/>
      <c r="E424" s="57"/>
      <c r="F424" s="5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1"/>
      <c r="C425" s="1"/>
      <c r="D425" s="57"/>
      <c r="E425" s="57"/>
      <c r="F425" s="5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1"/>
      <c r="C426" s="1"/>
      <c r="D426" s="57"/>
      <c r="E426" s="57"/>
      <c r="F426" s="5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1"/>
      <c r="C427" s="1"/>
      <c r="D427" s="57"/>
      <c r="E427" s="57"/>
      <c r="F427" s="5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1"/>
      <c r="C428" s="1"/>
      <c r="D428" s="57"/>
      <c r="E428" s="57"/>
      <c r="F428" s="5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1"/>
      <c r="C429" s="1"/>
      <c r="D429" s="57"/>
      <c r="E429" s="57"/>
      <c r="F429" s="5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1"/>
      <c r="C430" s="1"/>
      <c r="D430" s="57"/>
      <c r="E430" s="57"/>
      <c r="F430" s="5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1"/>
      <c r="C431" s="1"/>
      <c r="D431" s="57"/>
      <c r="E431" s="57"/>
      <c r="F431" s="5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1"/>
      <c r="C432" s="1"/>
      <c r="D432" s="57"/>
      <c r="E432" s="57"/>
      <c r="F432" s="5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1"/>
      <c r="C433" s="1"/>
      <c r="D433" s="57"/>
      <c r="E433" s="57"/>
      <c r="F433" s="5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1"/>
      <c r="C434" s="1"/>
      <c r="D434" s="57"/>
      <c r="E434" s="57"/>
      <c r="F434" s="5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1"/>
      <c r="C435" s="1"/>
      <c r="D435" s="57"/>
      <c r="E435" s="57"/>
      <c r="F435" s="5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1"/>
      <c r="C436" s="1"/>
      <c r="D436" s="57"/>
      <c r="E436" s="57"/>
      <c r="F436" s="5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1"/>
      <c r="C437" s="1"/>
      <c r="D437" s="57"/>
      <c r="E437" s="57"/>
      <c r="F437" s="5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1"/>
      <c r="C438" s="1"/>
      <c r="D438" s="57"/>
      <c r="E438" s="57"/>
      <c r="F438" s="5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1"/>
      <c r="C439" s="1"/>
      <c r="D439" s="57"/>
      <c r="E439" s="57"/>
      <c r="F439" s="5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1"/>
      <c r="C440" s="1"/>
      <c r="D440" s="57"/>
      <c r="E440" s="57"/>
      <c r="F440" s="5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1"/>
      <c r="C441" s="1"/>
      <c r="D441" s="57"/>
      <c r="E441" s="57"/>
      <c r="F441" s="5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1"/>
      <c r="C442" s="1"/>
      <c r="D442" s="57"/>
      <c r="E442" s="57"/>
      <c r="F442" s="5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1"/>
      <c r="C443" s="1"/>
      <c r="D443" s="57"/>
      <c r="E443" s="57"/>
      <c r="F443" s="5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1"/>
      <c r="C444" s="1"/>
      <c r="D444" s="57"/>
      <c r="E444" s="57"/>
      <c r="F444" s="5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1"/>
      <c r="C445" s="1"/>
      <c r="D445" s="57"/>
      <c r="E445" s="57"/>
      <c r="F445" s="5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1"/>
      <c r="C446" s="1"/>
      <c r="D446" s="57"/>
      <c r="E446" s="57"/>
      <c r="F446" s="5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1"/>
      <c r="C447" s="1"/>
      <c r="D447" s="57"/>
      <c r="E447" s="57"/>
      <c r="F447" s="5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1"/>
      <c r="C448" s="1"/>
      <c r="D448" s="57"/>
      <c r="E448" s="57"/>
      <c r="F448" s="5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1"/>
      <c r="C449" s="1"/>
      <c r="D449" s="57"/>
      <c r="E449" s="57"/>
      <c r="F449" s="5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1"/>
      <c r="C450" s="1"/>
      <c r="D450" s="57"/>
      <c r="E450" s="57"/>
      <c r="F450" s="5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1"/>
      <c r="C451" s="1"/>
      <c r="D451" s="57"/>
      <c r="E451" s="57"/>
      <c r="F451" s="5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1"/>
      <c r="C452" s="1"/>
      <c r="D452" s="57"/>
      <c r="E452" s="57"/>
      <c r="F452" s="5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1"/>
      <c r="C453" s="1"/>
      <c r="D453" s="57"/>
      <c r="E453" s="57"/>
      <c r="F453" s="5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1"/>
      <c r="C454" s="1"/>
      <c r="D454" s="57"/>
      <c r="E454" s="57"/>
      <c r="F454" s="5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1"/>
      <c r="C455" s="1"/>
      <c r="D455" s="57"/>
      <c r="E455" s="57"/>
      <c r="F455" s="5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1"/>
      <c r="C456" s="1"/>
      <c r="D456" s="57"/>
      <c r="E456" s="57"/>
      <c r="F456" s="5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1"/>
      <c r="C457" s="1"/>
      <c r="D457" s="57"/>
      <c r="E457" s="57"/>
      <c r="F457" s="5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1"/>
      <c r="C458" s="1"/>
      <c r="D458" s="57"/>
      <c r="E458" s="57"/>
      <c r="F458" s="5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1"/>
      <c r="C459" s="1"/>
      <c r="D459" s="57"/>
      <c r="E459" s="57"/>
      <c r="F459" s="5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1"/>
      <c r="C460" s="1"/>
      <c r="D460" s="57"/>
      <c r="E460" s="57"/>
      <c r="F460" s="5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1"/>
      <c r="C461" s="1"/>
      <c r="D461" s="57"/>
      <c r="E461" s="57"/>
      <c r="F461" s="5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1"/>
      <c r="C462" s="1"/>
      <c r="D462" s="57"/>
      <c r="E462" s="57"/>
      <c r="F462" s="5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1"/>
      <c r="C463" s="1"/>
      <c r="D463" s="57"/>
      <c r="E463" s="57"/>
      <c r="F463" s="5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1"/>
      <c r="C464" s="1"/>
      <c r="D464" s="57"/>
      <c r="E464" s="57"/>
      <c r="F464" s="5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1"/>
      <c r="C465" s="1"/>
      <c r="D465" s="57"/>
      <c r="E465" s="57"/>
      <c r="F465" s="5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1"/>
      <c r="C466" s="1"/>
      <c r="D466" s="57"/>
      <c r="E466" s="57"/>
      <c r="F466" s="5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1"/>
      <c r="C467" s="1"/>
      <c r="D467" s="57"/>
      <c r="E467" s="57"/>
      <c r="F467" s="5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1"/>
      <c r="C468" s="1"/>
      <c r="D468" s="57"/>
      <c r="E468" s="57"/>
      <c r="F468" s="5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1"/>
      <c r="C469" s="1"/>
      <c r="D469" s="57"/>
      <c r="E469" s="57"/>
      <c r="F469" s="5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1"/>
      <c r="C470" s="1"/>
      <c r="D470" s="57"/>
      <c r="E470" s="57"/>
      <c r="F470" s="5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1"/>
      <c r="C471" s="1"/>
      <c r="D471" s="57"/>
      <c r="E471" s="57"/>
      <c r="F471" s="5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1"/>
      <c r="C472" s="1"/>
      <c r="D472" s="57"/>
      <c r="E472" s="57"/>
      <c r="F472" s="5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1"/>
      <c r="C473" s="1"/>
      <c r="D473" s="57"/>
      <c r="E473" s="57"/>
      <c r="F473" s="5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1"/>
      <c r="C474" s="1"/>
      <c r="D474" s="57"/>
      <c r="E474" s="57"/>
      <c r="F474" s="5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1"/>
      <c r="C475" s="1"/>
      <c r="D475" s="57"/>
      <c r="E475" s="57"/>
      <c r="F475" s="5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1"/>
      <c r="C476" s="1"/>
      <c r="D476" s="57"/>
      <c r="E476" s="57"/>
      <c r="F476" s="5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1"/>
      <c r="C477" s="1"/>
      <c r="D477" s="57"/>
      <c r="E477" s="57"/>
      <c r="F477" s="5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1"/>
      <c r="C478" s="1"/>
      <c r="D478" s="57"/>
      <c r="E478" s="57"/>
      <c r="F478" s="5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1"/>
      <c r="C479" s="1"/>
      <c r="D479" s="57"/>
      <c r="E479" s="57"/>
      <c r="F479" s="5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1"/>
      <c r="C480" s="1"/>
      <c r="D480" s="57"/>
      <c r="E480" s="57"/>
      <c r="F480" s="5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1"/>
      <c r="C481" s="1"/>
      <c r="D481" s="57"/>
      <c r="E481" s="57"/>
      <c r="F481" s="5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1"/>
      <c r="C482" s="1"/>
      <c r="D482" s="57"/>
      <c r="E482" s="57"/>
      <c r="F482" s="5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1"/>
      <c r="C483" s="1"/>
      <c r="D483" s="57"/>
      <c r="E483" s="57"/>
      <c r="F483" s="5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1"/>
      <c r="C484" s="1"/>
      <c r="D484" s="57"/>
      <c r="E484" s="57"/>
      <c r="F484" s="5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1"/>
      <c r="C485" s="1"/>
      <c r="D485" s="57"/>
      <c r="E485" s="57"/>
      <c r="F485" s="5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1"/>
      <c r="C486" s="1"/>
      <c r="D486" s="57"/>
      <c r="E486" s="57"/>
      <c r="F486" s="5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1"/>
      <c r="C487" s="1"/>
      <c r="D487" s="57"/>
      <c r="E487" s="57"/>
      <c r="F487" s="5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1"/>
      <c r="C488" s="1"/>
      <c r="D488" s="57"/>
      <c r="E488" s="57"/>
      <c r="F488" s="5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1"/>
      <c r="C489" s="1"/>
      <c r="D489" s="57"/>
      <c r="E489" s="57"/>
      <c r="F489" s="5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1"/>
      <c r="C490" s="1"/>
      <c r="D490" s="57"/>
      <c r="E490" s="57"/>
      <c r="F490" s="5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1"/>
      <c r="C491" s="1"/>
      <c r="D491" s="57"/>
      <c r="E491" s="57"/>
      <c r="F491" s="5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1"/>
      <c r="C492" s="1"/>
      <c r="D492" s="57"/>
      <c r="E492" s="57"/>
      <c r="F492" s="5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1"/>
      <c r="C493" s="1"/>
      <c r="D493" s="57"/>
      <c r="E493" s="57"/>
      <c r="F493" s="5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1"/>
      <c r="C494" s="1"/>
      <c r="D494" s="57"/>
      <c r="E494" s="57"/>
      <c r="F494" s="5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1"/>
      <c r="C495" s="1"/>
      <c r="D495" s="57"/>
      <c r="E495" s="57"/>
      <c r="F495" s="5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1"/>
      <c r="C496" s="1"/>
      <c r="D496" s="57"/>
      <c r="E496" s="57"/>
      <c r="F496" s="5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1"/>
      <c r="C497" s="1"/>
      <c r="D497" s="57"/>
      <c r="E497" s="57"/>
      <c r="F497" s="5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1"/>
      <c r="C498" s="1"/>
      <c r="D498" s="57"/>
      <c r="E498" s="57"/>
      <c r="F498" s="5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1"/>
      <c r="C499" s="1"/>
      <c r="D499" s="57"/>
      <c r="E499" s="57"/>
      <c r="F499" s="5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1"/>
      <c r="C500" s="1"/>
      <c r="D500" s="57"/>
      <c r="E500" s="57"/>
      <c r="F500" s="5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1"/>
      <c r="C501" s="1"/>
      <c r="D501" s="57"/>
      <c r="E501" s="57"/>
      <c r="F501" s="5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1"/>
      <c r="C502" s="1"/>
      <c r="D502" s="57"/>
      <c r="E502" s="57"/>
      <c r="F502" s="5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1"/>
      <c r="C503" s="1"/>
      <c r="D503" s="57"/>
      <c r="E503" s="57"/>
      <c r="F503" s="5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1"/>
      <c r="C504" s="1"/>
      <c r="D504" s="57"/>
      <c r="E504" s="57"/>
      <c r="F504" s="5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1"/>
      <c r="C505" s="1"/>
      <c r="D505" s="57"/>
      <c r="E505" s="57"/>
      <c r="F505" s="5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1"/>
      <c r="C506" s="1"/>
      <c r="D506" s="57"/>
      <c r="E506" s="57"/>
      <c r="F506" s="5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1"/>
      <c r="C507" s="1"/>
      <c r="D507" s="57"/>
      <c r="E507" s="57"/>
      <c r="F507" s="5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1"/>
      <c r="C508" s="1"/>
      <c r="D508" s="57"/>
      <c r="E508" s="57"/>
      <c r="F508" s="5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1"/>
      <c r="C509" s="1"/>
      <c r="D509" s="57"/>
      <c r="E509" s="57"/>
      <c r="F509" s="5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1"/>
      <c r="C510" s="1"/>
      <c r="D510" s="57"/>
      <c r="E510" s="57"/>
      <c r="F510" s="5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1"/>
      <c r="C511" s="1"/>
      <c r="D511" s="57"/>
      <c r="E511" s="57"/>
      <c r="F511" s="5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1"/>
      <c r="C512" s="1"/>
      <c r="D512" s="57"/>
      <c r="E512" s="57"/>
      <c r="F512" s="5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1"/>
      <c r="C513" s="1"/>
      <c r="D513" s="57"/>
      <c r="E513" s="57"/>
      <c r="F513" s="5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1"/>
      <c r="C514" s="1"/>
      <c r="D514" s="57"/>
      <c r="E514" s="57"/>
      <c r="F514" s="5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1"/>
      <c r="C515" s="1"/>
      <c r="D515" s="57"/>
      <c r="E515" s="57"/>
      <c r="F515" s="5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1"/>
      <c r="C516" s="1"/>
      <c r="D516" s="57"/>
      <c r="E516" s="57"/>
      <c r="F516" s="5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1"/>
      <c r="C517" s="1"/>
      <c r="D517" s="57"/>
      <c r="E517" s="57"/>
      <c r="F517" s="5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1"/>
      <c r="C518" s="1"/>
      <c r="D518" s="57"/>
      <c r="E518" s="57"/>
      <c r="F518" s="5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1"/>
      <c r="C519" s="1"/>
      <c r="D519" s="57"/>
      <c r="E519" s="57"/>
      <c r="F519" s="5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1"/>
      <c r="C520" s="1"/>
      <c r="D520" s="57"/>
      <c r="E520" s="57"/>
      <c r="F520" s="5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1"/>
      <c r="C521" s="1"/>
      <c r="D521" s="57"/>
      <c r="E521" s="57"/>
      <c r="F521" s="5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1"/>
      <c r="C522" s="1"/>
      <c r="D522" s="57"/>
      <c r="E522" s="57"/>
      <c r="F522" s="5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1"/>
      <c r="C523" s="1"/>
      <c r="D523" s="57"/>
      <c r="E523" s="57"/>
      <c r="F523" s="5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1"/>
      <c r="C524" s="1"/>
      <c r="D524" s="57"/>
      <c r="E524" s="57"/>
      <c r="F524" s="5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1"/>
      <c r="C525" s="1"/>
      <c r="D525" s="57"/>
      <c r="E525" s="57"/>
      <c r="F525" s="5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1"/>
      <c r="C526" s="1"/>
      <c r="D526" s="57"/>
      <c r="E526" s="57"/>
      <c r="F526" s="5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1"/>
      <c r="C527" s="1"/>
      <c r="D527" s="57"/>
      <c r="E527" s="57"/>
      <c r="F527" s="5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1"/>
      <c r="C528" s="1"/>
      <c r="D528" s="57"/>
      <c r="E528" s="57"/>
      <c r="F528" s="5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1"/>
      <c r="C529" s="1"/>
      <c r="D529" s="57"/>
      <c r="E529" s="57"/>
      <c r="F529" s="5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1"/>
      <c r="C530" s="1"/>
      <c r="D530" s="57"/>
      <c r="E530" s="57"/>
      <c r="F530" s="5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1"/>
      <c r="C531" s="1"/>
      <c r="D531" s="57"/>
      <c r="E531" s="57"/>
      <c r="F531" s="5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1"/>
      <c r="C532" s="1"/>
      <c r="D532" s="57"/>
      <c r="E532" s="57"/>
      <c r="F532" s="5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1"/>
      <c r="C533" s="1"/>
      <c r="D533" s="57"/>
      <c r="E533" s="57"/>
      <c r="F533" s="5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1"/>
      <c r="C534" s="1"/>
      <c r="D534" s="57"/>
      <c r="E534" s="57"/>
      <c r="F534" s="5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1"/>
      <c r="C535" s="1"/>
      <c r="D535" s="57"/>
      <c r="E535" s="57"/>
      <c r="F535" s="5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1"/>
      <c r="C536" s="1"/>
      <c r="D536" s="57"/>
      <c r="E536" s="57"/>
      <c r="F536" s="5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1"/>
      <c r="C537" s="1"/>
      <c r="D537" s="57"/>
      <c r="E537" s="57"/>
      <c r="F537" s="5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1"/>
      <c r="C538" s="1"/>
      <c r="D538" s="57"/>
      <c r="E538" s="57"/>
      <c r="F538" s="5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1"/>
      <c r="C539" s="1"/>
      <c r="D539" s="57"/>
      <c r="E539" s="57"/>
      <c r="F539" s="5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1"/>
      <c r="C540" s="1"/>
      <c r="D540" s="57"/>
      <c r="E540" s="57"/>
      <c r="F540" s="5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1"/>
      <c r="C541" s="1"/>
      <c r="D541" s="57"/>
      <c r="E541" s="57"/>
      <c r="F541" s="5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1"/>
      <c r="C542" s="1"/>
      <c r="D542" s="57"/>
      <c r="E542" s="57"/>
      <c r="F542" s="5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1"/>
      <c r="C543" s="1"/>
      <c r="D543" s="57"/>
      <c r="E543" s="57"/>
      <c r="F543" s="5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1"/>
      <c r="C544" s="1"/>
      <c r="D544" s="57"/>
      <c r="E544" s="57"/>
      <c r="F544" s="5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1"/>
      <c r="C545" s="1"/>
      <c r="D545" s="57"/>
      <c r="E545" s="57"/>
      <c r="F545" s="5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1"/>
      <c r="C546" s="1"/>
      <c r="D546" s="57"/>
      <c r="E546" s="57"/>
      <c r="F546" s="5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1"/>
      <c r="C547" s="1"/>
      <c r="D547" s="57"/>
      <c r="E547" s="57"/>
      <c r="F547" s="5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1"/>
      <c r="C548" s="1"/>
      <c r="D548" s="57"/>
      <c r="E548" s="57"/>
      <c r="F548" s="5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1"/>
      <c r="C549" s="1"/>
      <c r="D549" s="57"/>
      <c r="E549" s="57"/>
      <c r="F549" s="5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1"/>
      <c r="C550" s="1"/>
      <c r="D550" s="57"/>
      <c r="E550" s="57"/>
      <c r="F550" s="5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1"/>
      <c r="C551" s="1"/>
      <c r="D551" s="57"/>
      <c r="E551" s="57"/>
      <c r="F551" s="5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1"/>
      <c r="C552" s="1"/>
      <c r="D552" s="57"/>
      <c r="E552" s="57"/>
      <c r="F552" s="5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1"/>
      <c r="C553" s="1"/>
      <c r="D553" s="57"/>
      <c r="E553" s="57"/>
      <c r="F553" s="5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1"/>
      <c r="C554" s="1"/>
      <c r="D554" s="57"/>
      <c r="E554" s="57"/>
      <c r="F554" s="5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1"/>
      <c r="C555" s="1"/>
      <c r="D555" s="57"/>
      <c r="E555" s="57"/>
      <c r="F555" s="5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1"/>
      <c r="C556" s="1"/>
      <c r="D556" s="57"/>
      <c r="E556" s="57"/>
      <c r="F556" s="5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1"/>
      <c r="C557" s="1"/>
      <c r="D557" s="57"/>
      <c r="E557" s="57"/>
      <c r="F557" s="5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1"/>
      <c r="C558" s="1"/>
      <c r="D558" s="57"/>
      <c r="E558" s="57"/>
      <c r="F558" s="5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1"/>
      <c r="C559" s="1"/>
      <c r="D559" s="57"/>
      <c r="E559" s="57"/>
      <c r="F559" s="5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1"/>
      <c r="C560" s="1"/>
      <c r="D560" s="57"/>
      <c r="E560" s="57"/>
      <c r="F560" s="5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1"/>
      <c r="C561" s="1"/>
      <c r="D561" s="57"/>
      <c r="E561" s="57"/>
      <c r="F561" s="5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1"/>
      <c r="C562" s="1"/>
      <c r="D562" s="57"/>
      <c r="E562" s="57"/>
      <c r="F562" s="5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1"/>
      <c r="C563" s="1"/>
      <c r="D563" s="57"/>
      <c r="E563" s="57"/>
      <c r="F563" s="5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1"/>
      <c r="C564" s="1"/>
      <c r="D564" s="57"/>
      <c r="E564" s="57"/>
      <c r="F564" s="5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1"/>
      <c r="C565" s="1"/>
      <c r="D565" s="57"/>
      <c r="E565" s="57"/>
      <c r="F565" s="5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1"/>
      <c r="C566" s="1"/>
      <c r="D566" s="57"/>
      <c r="E566" s="57"/>
      <c r="F566" s="5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1"/>
      <c r="C567" s="1"/>
      <c r="D567" s="57"/>
      <c r="E567" s="57"/>
      <c r="F567" s="5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1"/>
      <c r="C568" s="1"/>
      <c r="D568" s="57"/>
      <c r="E568" s="57"/>
      <c r="F568" s="5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1"/>
      <c r="C569" s="1"/>
      <c r="D569" s="57"/>
      <c r="E569" s="57"/>
      <c r="F569" s="5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1"/>
      <c r="C570" s="1"/>
      <c r="D570" s="57"/>
      <c r="E570" s="57"/>
      <c r="F570" s="5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1"/>
      <c r="C571" s="1"/>
      <c r="D571" s="57"/>
      <c r="E571" s="57"/>
      <c r="F571" s="5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1"/>
      <c r="C572" s="1"/>
      <c r="D572" s="57"/>
      <c r="E572" s="57"/>
      <c r="F572" s="5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1"/>
      <c r="C573" s="1"/>
      <c r="D573" s="57"/>
      <c r="E573" s="57"/>
      <c r="F573" s="5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1"/>
      <c r="C574" s="1"/>
      <c r="D574" s="57"/>
      <c r="E574" s="57"/>
      <c r="F574" s="5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1"/>
      <c r="C575" s="1"/>
      <c r="D575" s="57"/>
      <c r="E575" s="57"/>
      <c r="F575" s="5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1"/>
      <c r="C576" s="1"/>
      <c r="D576" s="57"/>
      <c r="E576" s="57"/>
      <c r="F576" s="5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1"/>
      <c r="C577" s="1"/>
      <c r="D577" s="57"/>
      <c r="E577" s="57"/>
      <c r="F577" s="5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1"/>
      <c r="C578" s="1"/>
      <c r="D578" s="57"/>
      <c r="E578" s="57"/>
      <c r="F578" s="5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1"/>
      <c r="C579" s="1"/>
      <c r="D579" s="57"/>
      <c r="E579" s="57"/>
      <c r="F579" s="5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1"/>
      <c r="C580" s="1"/>
      <c r="D580" s="57"/>
      <c r="E580" s="57"/>
      <c r="F580" s="5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1"/>
      <c r="C581" s="1"/>
      <c r="D581" s="57"/>
      <c r="E581" s="57"/>
      <c r="F581" s="5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1"/>
      <c r="C582" s="1"/>
      <c r="D582" s="57"/>
      <c r="E582" s="57"/>
      <c r="F582" s="5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1"/>
      <c r="C583" s="1"/>
      <c r="D583" s="57"/>
      <c r="E583" s="57"/>
      <c r="F583" s="5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1"/>
      <c r="C584" s="1"/>
      <c r="D584" s="57"/>
      <c r="E584" s="57"/>
      <c r="F584" s="5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1"/>
      <c r="C585" s="1"/>
      <c r="D585" s="57"/>
      <c r="E585" s="57"/>
      <c r="F585" s="5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1"/>
      <c r="C586" s="1"/>
      <c r="D586" s="57"/>
      <c r="E586" s="57"/>
      <c r="F586" s="5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1"/>
      <c r="C587" s="1"/>
      <c r="D587" s="57"/>
      <c r="E587" s="57"/>
      <c r="F587" s="5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1"/>
      <c r="C588" s="1"/>
      <c r="D588" s="57"/>
      <c r="E588" s="57"/>
      <c r="F588" s="5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1"/>
      <c r="C589" s="1"/>
      <c r="D589" s="57"/>
      <c r="E589" s="57"/>
      <c r="F589" s="5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1"/>
      <c r="C590" s="1"/>
      <c r="D590" s="57"/>
      <c r="E590" s="57"/>
      <c r="F590" s="5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1"/>
      <c r="C591" s="1"/>
      <c r="D591" s="57"/>
      <c r="E591" s="57"/>
      <c r="F591" s="5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1"/>
      <c r="C592" s="1"/>
      <c r="D592" s="57"/>
      <c r="E592" s="57"/>
      <c r="F592" s="5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1"/>
      <c r="C593" s="1"/>
      <c r="D593" s="57"/>
      <c r="E593" s="57"/>
      <c r="F593" s="5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1"/>
      <c r="C594" s="1"/>
      <c r="D594" s="57"/>
      <c r="E594" s="57"/>
      <c r="F594" s="5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1"/>
      <c r="C595" s="1"/>
      <c r="D595" s="57"/>
      <c r="E595" s="57"/>
      <c r="F595" s="5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1"/>
      <c r="C596" s="1"/>
      <c r="D596" s="57"/>
      <c r="E596" s="57"/>
      <c r="F596" s="5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1"/>
      <c r="C597" s="1"/>
      <c r="D597" s="57"/>
      <c r="E597" s="57"/>
      <c r="F597" s="5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1"/>
      <c r="C598" s="1"/>
      <c r="D598" s="57"/>
      <c r="E598" s="57"/>
      <c r="F598" s="5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1"/>
      <c r="C599" s="1"/>
      <c r="D599" s="57"/>
      <c r="E599" s="57"/>
      <c r="F599" s="5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1"/>
      <c r="C600" s="1"/>
      <c r="D600" s="57"/>
      <c r="E600" s="57"/>
      <c r="F600" s="5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1"/>
      <c r="C601" s="1"/>
      <c r="D601" s="57"/>
      <c r="E601" s="57"/>
      <c r="F601" s="5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1"/>
      <c r="C602" s="1"/>
      <c r="D602" s="57"/>
      <c r="E602" s="57"/>
      <c r="F602" s="5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1"/>
      <c r="C603" s="1"/>
      <c r="D603" s="57"/>
      <c r="E603" s="57"/>
      <c r="F603" s="5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1"/>
      <c r="C604" s="1"/>
      <c r="D604" s="57"/>
      <c r="E604" s="57"/>
      <c r="F604" s="5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1"/>
      <c r="C605" s="1"/>
      <c r="D605" s="57"/>
      <c r="E605" s="57"/>
      <c r="F605" s="5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1"/>
      <c r="C606" s="1"/>
      <c r="D606" s="57"/>
      <c r="E606" s="57"/>
      <c r="F606" s="5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1"/>
      <c r="C607" s="1"/>
      <c r="D607" s="57"/>
      <c r="E607" s="57"/>
      <c r="F607" s="5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1"/>
      <c r="C608" s="1"/>
      <c r="D608" s="57"/>
      <c r="E608" s="57"/>
      <c r="F608" s="5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1"/>
      <c r="C609" s="1"/>
      <c r="D609" s="57"/>
      <c r="E609" s="57"/>
      <c r="F609" s="5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1"/>
      <c r="C610" s="1"/>
      <c r="D610" s="57"/>
      <c r="E610" s="57"/>
      <c r="F610" s="5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1"/>
      <c r="C611" s="1"/>
      <c r="D611" s="57"/>
      <c r="E611" s="57"/>
      <c r="F611" s="5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1"/>
      <c r="C612" s="1"/>
      <c r="D612" s="57"/>
      <c r="E612" s="57"/>
      <c r="F612" s="5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1"/>
      <c r="C613" s="1"/>
      <c r="D613" s="57"/>
      <c r="E613" s="57"/>
      <c r="F613" s="5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1"/>
      <c r="C614" s="1"/>
      <c r="D614" s="57"/>
      <c r="E614" s="57"/>
      <c r="F614" s="5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1"/>
      <c r="C615" s="1"/>
      <c r="D615" s="57"/>
      <c r="E615" s="57"/>
      <c r="F615" s="5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1"/>
      <c r="C616" s="1"/>
      <c r="D616" s="57"/>
      <c r="E616" s="57"/>
      <c r="F616" s="5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1"/>
      <c r="C617" s="1"/>
      <c r="D617" s="57"/>
      <c r="E617" s="57"/>
      <c r="F617" s="5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1"/>
      <c r="C618" s="1"/>
      <c r="D618" s="57"/>
      <c r="E618" s="57"/>
      <c r="F618" s="5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1"/>
      <c r="C619" s="1"/>
      <c r="D619" s="57"/>
      <c r="E619" s="57"/>
      <c r="F619" s="5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1"/>
      <c r="C620" s="1"/>
      <c r="D620" s="57"/>
      <c r="E620" s="57"/>
      <c r="F620" s="5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1"/>
      <c r="C621" s="1"/>
      <c r="D621" s="57"/>
      <c r="E621" s="57"/>
      <c r="F621" s="5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1"/>
      <c r="C622" s="1"/>
      <c r="D622" s="57"/>
      <c r="E622" s="57"/>
      <c r="F622" s="5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1"/>
      <c r="C623" s="1"/>
      <c r="D623" s="57"/>
      <c r="E623" s="57"/>
      <c r="F623" s="5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1"/>
      <c r="C624" s="1"/>
      <c r="D624" s="57"/>
      <c r="E624" s="57"/>
      <c r="F624" s="5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1"/>
      <c r="C625" s="1"/>
      <c r="D625" s="57"/>
      <c r="E625" s="57"/>
      <c r="F625" s="5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1"/>
      <c r="C626" s="1"/>
      <c r="D626" s="57"/>
      <c r="E626" s="57"/>
      <c r="F626" s="5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1"/>
      <c r="C627" s="1"/>
      <c r="D627" s="57"/>
      <c r="E627" s="57"/>
      <c r="F627" s="5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1"/>
      <c r="C628" s="1"/>
      <c r="D628" s="57"/>
      <c r="E628" s="57"/>
      <c r="F628" s="5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1"/>
      <c r="C629" s="1"/>
      <c r="D629" s="57"/>
      <c r="E629" s="57"/>
      <c r="F629" s="5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1"/>
      <c r="C630" s="1"/>
      <c r="D630" s="57"/>
      <c r="E630" s="57"/>
      <c r="F630" s="5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1"/>
      <c r="C631" s="1"/>
      <c r="D631" s="57"/>
      <c r="E631" s="57"/>
      <c r="F631" s="5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1"/>
      <c r="C632" s="1"/>
      <c r="D632" s="57"/>
      <c r="E632" s="57"/>
      <c r="F632" s="5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1"/>
      <c r="C633" s="1"/>
      <c r="D633" s="57"/>
      <c r="E633" s="57"/>
      <c r="F633" s="5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1"/>
      <c r="C634" s="1"/>
      <c r="D634" s="57"/>
      <c r="E634" s="57"/>
      <c r="F634" s="5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1"/>
      <c r="C635" s="1"/>
      <c r="D635" s="57"/>
      <c r="E635" s="57"/>
      <c r="F635" s="5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1"/>
      <c r="C636" s="1"/>
      <c r="D636" s="57"/>
      <c r="E636" s="57"/>
      <c r="F636" s="5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1"/>
      <c r="C637" s="1"/>
      <c r="D637" s="57"/>
      <c r="E637" s="57"/>
      <c r="F637" s="5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1"/>
      <c r="C638" s="1"/>
      <c r="D638" s="57"/>
      <c r="E638" s="57"/>
      <c r="F638" s="5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1"/>
      <c r="C639" s="1"/>
      <c r="D639" s="57"/>
      <c r="E639" s="57"/>
      <c r="F639" s="5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1"/>
      <c r="C640" s="1"/>
      <c r="D640" s="57"/>
      <c r="E640" s="57"/>
      <c r="F640" s="5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1"/>
      <c r="C641" s="1"/>
      <c r="D641" s="57"/>
      <c r="E641" s="57"/>
      <c r="F641" s="5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1"/>
      <c r="C642" s="1"/>
      <c r="D642" s="57"/>
      <c r="E642" s="57"/>
      <c r="F642" s="5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1"/>
      <c r="C643" s="1"/>
      <c r="D643" s="57"/>
      <c r="E643" s="57"/>
      <c r="F643" s="5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1"/>
      <c r="C644" s="1"/>
      <c r="D644" s="57"/>
      <c r="E644" s="57"/>
      <c r="F644" s="5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1"/>
      <c r="C645" s="1"/>
      <c r="D645" s="57"/>
      <c r="E645" s="57"/>
      <c r="F645" s="5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1"/>
      <c r="C646" s="1"/>
      <c r="D646" s="57"/>
      <c r="E646" s="57"/>
      <c r="F646" s="5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1"/>
      <c r="C647" s="1"/>
      <c r="D647" s="57"/>
      <c r="E647" s="57"/>
      <c r="F647" s="5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1"/>
      <c r="C648" s="1"/>
      <c r="D648" s="57"/>
      <c r="E648" s="57"/>
      <c r="F648" s="5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1"/>
      <c r="C649" s="1"/>
      <c r="D649" s="57"/>
      <c r="E649" s="57"/>
      <c r="F649" s="5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1"/>
      <c r="C650" s="1"/>
      <c r="D650" s="57"/>
      <c r="E650" s="57"/>
      <c r="F650" s="5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1"/>
      <c r="C651" s="1"/>
      <c r="D651" s="57"/>
      <c r="E651" s="57"/>
      <c r="F651" s="5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1"/>
      <c r="C652" s="1"/>
      <c r="D652" s="57"/>
      <c r="E652" s="57"/>
      <c r="F652" s="5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1"/>
      <c r="C653" s="1"/>
      <c r="D653" s="57"/>
      <c r="E653" s="57"/>
      <c r="F653" s="5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1"/>
      <c r="C654" s="1"/>
      <c r="D654" s="57"/>
      <c r="E654" s="57"/>
      <c r="F654" s="5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1"/>
      <c r="C655" s="1"/>
      <c r="D655" s="57"/>
      <c r="E655" s="57"/>
      <c r="F655" s="5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1"/>
      <c r="C656" s="1"/>
      <c r="D656" s="57"/>
      <c r="E656" s="57"/>
      <c r="F656" s="5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1"/>
      <c r="C657" s="1"/>
      <c r="D657" s="57"/>
      <c r="E657" s="57"/>
      <c r="F657" s="5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1"/>
      <c r="C658" s="1"/>
      <c r="D658" s="57"/>
      <c r="E658" s="57"/>
      <c r="F658" s="5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1"/>
      <c r="C659" s="1"/>
      <c r="D659" s="57"/>
      <c r="E659" s="57"/>
      <c r="F659" s="5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1"/>
      <c r="C660" s="1"/>
      <c r="D660" s="57"/>
      <c r="E660" s="57"/>
      <c r="F660" s="5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1"/>
      <c r="C661" s="1"/>
      <c r="D661" s="57"/>
      <c r="E661" s="57"/>
      <c r="F661" s="5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1"/>
      <c r="C662" s="1"/>
      <c r="D662" s="57"/>
      <c r="E662" s="57"/>
      <c r="F662" s="5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1"/>
      <c r="C663" s="1"/>
      <c r="D663" s="57"/>
      <c r="E663" s="57"/>
      <c r="F663" s="5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1"/>
      <c r="C664" s="1"/>
      <c r="D664" s="57"/>
      <c r="E664" s="57"/>
      <c r="F664" s="5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1"/>
      <c r="C665" s="1"/>
      <c r="D665" s="57"/>
      <c r="E665" s="57"/>
      <c r="F665" s="5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1"/>
      <c r="C666" s="1"/>
      <c r="D666" s="57"/>
      <c r="E666" s="57"/>
      <c r="F666" s="5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1"/>
      <c r="C667" s="1"/>
      <c r="D667" s="57"/>
      <c r="E667" s="57"/>
      <c r="F667" s="5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1"/>
      <c r="C668" s="1"/>
      <c r="D668" s="57"/>
      <c r="E668" s="57"/>
      <c r="F668" s="5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1"/>
      <c r="C669" s="1"/>
      <c r="D669" s="57"/>
      <c r="E669" s="57"/>
      <c r="F669" s="5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1"/>
      <c r="C670" s="1"/>
      <c r="D670" s="57"/>
      <c r="E670" s="57"/>
      <c r="F670" s="5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1"/>
      <c r="C671" s="1"/>
      <c r="D671" s="57"/>
      <c r="E671" s="57"/>
      <c r="F671" s="5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1"/>
      <c r="C672" s="1"/>
      <c r="D672" s="57"/>
      <c r="E672" s="57"/>
      <c r="F672" s="5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1"/>
      <c r="C673" s="1"/>
      <c r="D673" s="57"/>
      <c r="E673" s="57"/>
      <c r="F673" s="5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1"/>
      <c r="C674" s="1"/>
      <c r="D674" s="57"/>
      <c r="E674" s="57"/>
      <c r="F674" s="5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1"/>
      <c r="C675" s="1"/>
      <c r="D675" s="57"/>
      <c r="E675" s="57"/>
      <c r="F675" s="5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1"/>
      <c r="C676" s="1"/>
      <c r="D676" s="57"/>
      <c r="E676" s="57"/>
      <c r="F676" s="5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1"/>
      <c r="C677" s="1"/>
      <c r="D677" s="57"/>
      <c r="E677" s="57"/>
      <c r="F677" s="5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1"/>
      <c r="C678" s="1"/>
      <c r="D678" s="57"/>
      <c r="E678" s="57"/>
      <c r="F678" s="5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1"/>
      <c r="C679" s="1"/>
      <c r="D679" s="57"/>
      <c r="E679" s="57"/>
      <c r="F679" s="5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1"/>
      <c r="C680" s="1"/>
      <c r="D680" s="57"/>
      <c r="E680" s="57"/>
      <c r="F680" s="5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1"/>
      <c r="C681" s="1"/>
      <c r="D681" s="57"/>
      <c r="E681" s="57"/>
      <c r="F681" s="5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1"/>
      <c r="C682" s="1"/>
      <c r="D682" s="57"/>
      <c r="E682" s="57"/>
      <c r="F682" s="5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1"/>
      <c r="C683" s="1"/>
      <c r="D683" s="57"/>
      <c r="E683" s="57"/>
      <c r="F683" s="5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1"/>
      <c r="C684" s="1"/>
      <c r="D684" s="57"/>
      <c r="E684" s="57"/>
      <c r="F684" s="5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1"/>
      <c r="C685" s="1"/>
      <c r="D685" s="57"/>
      <c r="E685" s="57"/>
      <c r="F685" s="5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1"/>
      <c r="C686" s="1"/>
      <c r="D686" s="57"/>
      <c r="E686" s="57"/>
      <c r="F686" s="5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1"/>
      <c r="C687" s="1"/>
      <c r="D687" s="57"/>
      <c r="E687" s="57"/>
      <c r="F687" s="5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1"/>
      <c r="C688" s="1"/>
      <c r="D688" s="57"/>
      <c r="E688" s="57"/>
      <c r="F688" s="5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1"/>
      <c r="C689" s="1"/>
      <c r="D689" s="57"/>
      <c r="E689" s="57"/>
      <c r="F689" s="5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1"/>
      <c r="C690" s="1"/>
      <c r="D690" s="57"/>
      <c r="E690" s="57"/>
      <c r="F690" s="5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1"/>
      <c r="C691" s="1"/>
      <c r="D691" s="57"/>
      <c r="E691" s="57"/>
      <c r="F691" s="5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1"/>
      <c r="C692" s="1"/>
      <c r="D692" s="57"/>
      <c r="E692" s="57"/>
      <c r="F692" s="5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1"/>
      <c r="C693" s="1"/>
      <c r="D693" s="57"/>
      <c r="E693" s="57"/>
      <c r="F693" s="5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1"/>
      <c r="C694" s="1"/>
      <c r="D694" s="57"/>
      <c r="E694" s="57"/>
      <c r="F694" s="5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1"/>
      <c r="C695" s="1"/>
      <c r="D695" s="57"/>
      <c r="E695" s="57"/>
      <c r="F695" s="5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1"/>
      <c r="C696" s="1"/>
      <c r="D696" s="57"/>
      <c r="E696" s="57"/>
      <c r="F696" s="5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1"/>
      <c r="C697" s="1"/>
      <c r="D697" s="57"/>
      <c r="E697" s="57"/>
      <c r="F697" s="5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1"/>
      <c r="C698" s="1"/>
      <c r="D698" s="57"/>
      <c r="E698" s="57"/>
      <c r="F698" s="5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1"/>
      <c r="C699" s="1"/>
      <c r="D699" s="57"/>
      <c r="E699" s="57"/>
      <c r="F699" s="5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1"/>
      <c r="C700" s="1"/>
      <c r="D700" s="57"/>
      <c r="E700" s="57"/>
      <c r="F700" s="5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1"/>
      <c r="C701" s="1"/>
      <c r="D701" s="57"/>
      <c r="E701" s="57"/>
      <c r="F701" s="5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1"/>
      <c r="C702" s="1"/>
      <c r="D702" s="57"/>
      <c r="E702" s="57"/>
      <c r="F702" s="5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1"/>
      <c r="C703" s="1"/>
      <c r="D703" s="57"/>
      <c r="E703" s="57"/>
      <c r="F703" s="5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1"/>
      <c r="C704" s="1"/>
      <c r="D704" s="57"/>
      <c r="E704" s="57"/>
      <c r="F704" s="5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1"/>
      <c r="C705" s="1"/>
      <c r="D705" s="57"/>
      <c r="E705" s="57"/>
      <c r="F705" s="5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1"/>
      <c r="C706" s="1"/>
      <c r="D706" s="57"/>
      <c r="E706" s="57"/>
      <c r="F706" s="5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1"/>
      <c r="C707" s="1"/>
      <c r="D707" s="57"/>
      <c r="E707" s="57"/>
      <c r="F707" s="5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1"/>
      <c r="C708" s="1"/>
      <c r="D708" s="57"/>
      <c r="E708" s="57"/>
      <c r="F708" s="5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1"/>
      <c r="C709" s="1"/>
      <c r="D709" s="57"/>
      <c r="E709" s="57"/>
      <c r="F709" s="5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1"/>
      <c r="C710" s="1"/>
      <c r="D710" s="57"/>
      <c r="E710" s="57"/>
      <c r="F710" s="5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1"/>
      <c r="C711" s="1"/>
      <c r="D711" s="57"/>
      <c r="E711" s="57"/>
      <c r="F711" s="5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1"/>
      <c r="C712" s="1"/>
      <c r="D712" s="57"/>
      <c r="E712" s="57"/>
      <c r="F712" s="5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1"/>
      <c r="C713" s="1"/>
      <c r="D713" s="57"/>
      <c r="E713" s="57"/>
      <c r="F713" s="5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1"/>
      <c r="C714" s="1"/>
      <c r="D714" s="57"/>
      <c r="E714" s="57"/>
      <c r="F714" s="5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1"/>
      <c r="C715" s="1"/>
      <c r="D715" s="57"/>
      <c r="E715" s="57"/>
      <c r="F715" s="5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1"/>
      <c r="C716" s="1"/>
      <c r="D716" s="57"/>
      <c r="E716" s="57"/>
      <c r="F716" s="5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1"/>
      <c r="C717" s="1"/>
      <c r="D717" s="57"/>
      <c r="E717" s="57"/>
      <c r="F717" s="5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1"/>
      <c r="C718" s="1"/>
      <c r="D718" s="57"/>
      <c r="E718" s="57"/>
      <c r="F718" s="5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1"/>
      <c r="C719" s="1"/>
      <c r="D719" s="57"/>
      <c r="E719" s="57"/>
      <c r="F719" s="5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1"/>
      <c r="C720" s="1"/>
      <c r="D720" s="57"/>
      <c r="E720" s="57"/>
      <c r="F720" s="5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1"/>
      <c r="C721" s="1"/>
      <c r="D721" s="57"/>
      <c r="E721" s="57"/>
      <c r="F721" s="5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1"/>
      <c r="C722" s="1"/>
      <c r="D722" s="57"/>
      <c r="E722" s="57"/>
      <c r="F722" s="5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1"/>
      <c r="C723" s="1"/>
      <c r="D723" s="57"/>
      <c r="E723" s="57"/>
      <c r="F723" s="5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1"/>
      <c r="C724" s="1"/>
      <c r="D724" s="57"/>
      <c r="E724" s="57"/>
      <c r="F724" s="5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1"/>
      <c r="C725" s="1"/>
      <c r="D725" s="57"/>
      <c r="E725" s="57"/>
      <c r="F725" s="5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1"/>
      <c r="C726" s="1"/>
      <c r="D726" s="57"/>
      <c r="E726" s="57"/>
      <c r="F726" s="5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1"/>
      <c r="C727" s="1"/>
      <c r="D727" s="57"/>
      <c r="E727" s="57"/>
      <c r="F727" s="5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1"/>
      <c r="C728" s="1"/>
      <c r="D728" s="57"/>
      <c r="E728" s="57"/>
      <c r="F728" s="5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1"/>
      <c r="C729" s="1"/>
      <c r="D729" s="57"/>
      <c r="E729" s="57"/>
      <c r="F729" s="5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1"/>
      <c r="C730" s="1"/>
      <c r="D730" s="57"/>
      <c r="E730" s="57"/>
      <c r="F730" s="5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1"/>
      <c r="C731" s="1"/>
      <c r="D731" s="57"/>
      <c r="E731" s="57"/>
      <c r="F731" s="5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1"/>
      <c r="C732" s="1"/>
      <c r="D732" s="57"/>
      <c r="E732" s="57"/>
      <c r="F732" s="5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1"/>
      <c r="C733" s="1"/>
      <c r="D733" s="57"/>
      <c r="E733" s="57"/>
      <c r="F733" s="5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1"/>
      <c r="C734" s="1"/>
      <c r="D734" s="57"/>
      <c r="E734" s="57"/>
      <c r="F734" s="5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1"/>
      <c r="C735" s="1"/>
      <c r="D735" s="57"/>
      <c r="E735" s="57"/>
      <c r="F735" s="5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1"/>
      <c r="C736" s="1"/>
      <c r="D736" s="57"/>
      <c r="E736" s="57"/>
      <c r="F736" s="5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1"/>
      <c r="C737" s="1"/>
      <c r="D737" s="57"/>
      <c r="E737" s="57"/>
      <c r="F737" s="5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1"/>
      <c r="C738" s="1"/>
      <c r="D738" s="57"/>
      <c r="E738" s="57"/>
      <c r="F738" s="5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1"/>
      <c r="C739" s="1"/>
      <c r="D739" s="57"/>
      <c r="E739" s="57"/>
      <c r="F739" s="5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1"/>
      <c r="C740" s="1"/>
      <c r="D740" s="57"/>
      <c r="E740" s="57"/>
      <c r="F740" s="5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1"/>
      <c r="C741" s="1"/>
      <c r="D741" s="57"/>
      <c r="E741" s="57"/>
      <c r="F741" s="5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1"/>
      <c r="C742" s="1"/>
      <c r="D742" s="57"/>
      <c r="E742" s="57"/>
      <c r="F742" s="5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1"/>
      <c r="C743" s="1"/>
      <c r="D743" s="57"/>
      <c r="E743" s="57"/>
      <c r="F743" s="5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1"/>
      <c r="C744" s="1"/>
      <c r="D744" s="57"/>
      <c r="E744" s="57"/>
      <c r="F744" s="5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1"/>
      <c r="C745" s="1"/>
      <c r="D745" s="57"/>
      <c r="E745" s="57"/>
      <c r="F745" s="5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1"/>
      <c r="C746" s="1"/>
      <c r="D746" s="57"/>
      <c r="E746" s="57"/>
      <c r="F746" s="5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1"/>
      <c r="C747" s="1"/>
      <c r="D747" s="57"/>
      <c r="E747" s="57"/>
      <c r="F747" s="5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1"/>
      <c r="C748" s="1"/>
      <c r="D748" s="57"/>
      <c r="E748" s="57"/>
      <c r="F748" s="5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1"/>
      <c r="C749" s="1"/>
      <c r="D749" s="57"/>
      <c r="E749" s="57"/>
      <c r="F749" s="5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1"/>
      <c r="C750" s="1"/>
      <c r="D750" s="57"/>
      <c r="E750" s="57"/>
      <c r="F750" s="5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1"/>
      <c r="C751" s="1"/>
      <c r="D751" s="57"/>
      <c r="E751" s="57"/>
      <c r="F751" s="5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1"/>
      <c r="C752" s="1"/>
      <c r="D752" s="57"/>
      <c r="E752" s="57"/>
      <c r="F752" s="5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1"/>
      <c r="C753" s="1"/>
      <c r="D753" s="57"/>
      <c r="E753" s="57"/>
      <c r="F753" s="5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1"/>
      <c r="C754" s="1"/>
      <c r="D754" s="57"/>
      <c r="E754" s="57"/>
      <c r="F754" s="5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1"/>
      <c r="C755" s="1"/>
      <c r="D755" s="57"/>
      <c r="E755" s="57"/>
      <c r="F755" s="5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1"/>
      <c r="C756" s="1"/>
      <c r="D756" s="57"/>
      <c r="E756" s="57"/>
      <c r="F756" s="5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1"/>
      <c r="C757" s="1"/>
      <c r="D757" s="57"/>
      <c r="E757" s="57"/>
      <c r="F757" s="5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1"/>
      <c r="C758" s="1"/>
      <c r="D758" s="57"/>
      <c r="E758" s="57"/>
      <c r="F758" s="5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1"/>
      <c r="C759" s="1"/>
      <c r="D759" s="57"/>
      <c r="E759" s="57"/>
      <c r="F759" s="5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1"/>
      <c r="C760" s="1"/>
      <c r="D760" s="57"/>
      <c r="E760" s="57"/>
      <c r="F760" s="5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1"/>
      <c r="C761" s="1"/>
      <c r="D761" s="57"/>
      <c r="E761" s="57"/>
      <c r="F761" s="5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1"/>
      <c r="C762" s="1"/>
      <c r="D762" s="57"/>
      <c r="E762" s="57"/>
      <c r="F762" s="5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1"/>
      <c r="C763" s="1"/>
      <c r="D763" s="57"/>
      <c r="E763" s="57"/>
      <c r="F763" s="5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1"/>
      <c r="C764" s="1"/>
      <c r="D764" s="57"/>
      <c r="E764" s="57"/>
      <c r="F764" s="5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1"/>
      <c r="C765" s="1"/>
      <c r="D765" s="57"/>
      <c r="E765" s="57"/>
      <c r="F765" s="5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1"/>
      <c r="C766" s="1"/>
      <c r="D766" s="57"/>
      <c r="E766" s="57"/>
      <c r="F766" s="5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1"/>
      <c r="C767" s="1"/>
      <c r="D767" s="57"/>
      <c r="E767" s="57"/>
      <c r="F767" s="5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1"/>
      <c r="C768" s="1"/>
      <c r="D768" s="57"/>
      <c r="E768" s="57"/>
      <c r="F768" s="5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1"/>
      <c r="C769" s="1"/>
      <c r="D769" s="57"/>
      <c r="E769" s="57"/>
      <c r="F769" s="5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1"/>
      <c r="C770" s="1"/>
      <c r="D770" s="57"/>
      <c r="E770" s="57"/>
      <c r="F770" s="5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1"/>
      <c r="C771" s="1"/>
      <c r="D771" s="57"/>
      <c r="E771" s="57"/>
      <c r="F771" s="5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1"/>
      <c r="C772" s="1"/>
      <c r="D772" s="57"/>
      <c r="E772" s="57"/>
      <c r="F772" s="5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1"/>
      <c r="C773" s="1"/>
      <c r="D773" s="57"/>
      <c r="E773" s="57"/>
      <c r="F773" s="5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1"/>
      <c r="C774" s="1"/>
      <c r="D774" s="57"/>
      <c r="E774" s="57"/>
      <c r="F774" s="5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1"/>
      <c r="C775" s="1"/>
      <c r="D775" s="57"/>
      <c r="E775" s="57"/>
      <c r="F775" s="5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1"/>
      <c r="C776" s="1"/>
      <c r="D776" s="57"/>
      <c r="E776" s="57"/>
      <c r="F776" s="5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1"/>
      <c r="C777" s="1"/>
      <c r="D777" s="57"/>
      <c r="E777" s="57"/>
      <c r="F777" s="5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1"/>
      <c r="C778" s="1"/>
      <c r="D778" s="57"/>
      <c r="E778" s="57"/>
      <c r="F778" s="5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1"/>
      <c r="C779" s="1"/>
      <c r="D779" s="57"/>
      <c r="E779" s="57"/>
      <c r="F779" s="5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1"/>
      <c r="C780" s="1"/>
      <c r="D780" s="57"/>
      <c r="E780" s="57"/>
      <c r="F780" s="5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1"/>
      <c r="C781" s="1"/>
      <c r="D781" s="57"/>
      <c r="E781" s="57"/>
      <c r="F781" s="5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1"/>
      <c r="C782" s="1"/>
      <c r="D782" s="57"/>
      <c r="E782" s="57"/>
      <c r="F782" s="5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1"/>
      <c r="C783" s="1"/>
      <c r="D783" s="57"/>
      <c r="E783" s="57"/>
      <c r="F783" s="5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1"/>
      <c r="C784" s="1"/>
      <c r="D784" s="57"/>
      <c r="E784" s="57"/>
      <c r="F784" s="5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1"/>
      <c r="C785" s="1"/>
      <c r="D785" s="57"/>
      <c r="E785" s="57"/>
      <c r="F785" s="5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1"/>
      <c r="C786" s="1"/>
      <c r="D786" s="57"/>
      <c r="E786" s="57"/>
      <c r="F786" s="5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1"/>
      <c r="C787" s="1"/>
      <c r="D787" s="57"/>
      <c r="E787" s="57"/>
      <c r="F787" s="5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1"/>
      <c r="C788" s="1"/>
      <c r="D788" s="57"/>
      <c r="E788" s="57"/>
      <c r="F788" s="5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1"/>
      <c r="C789" s="1"/>
      <c r="D789" s="57"/>
      <c r="E789" s="57"/>
      <c r="F789" s="5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1"/>
      <c r="C790" s="1"/>
      <c r="D790" s="57"/>
      <c r="E790" s="57"/>
      <c r="F790" s="5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1"/>
      <c r="C791" s="1"/>
      <c r="D791" s="57"/>
      <c r="E791" s="57"/>
      <c r="F791" s="5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1"/>
      <c r="C792" s="1"/>
      <c r="D792" s="57"/>
      <c r="E792" s="57"/>
      <c r="F792" s="5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1"/>
      <c r="C793" s="1"/>
      <c r="D793" s="57"/>
      <c r="E793" s="57"/>
      <c r="F793" s="5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1"/>
      <c r="C794" s="1"/>
      <c r="D794" s="57"/>
      <c r="E794" s="57"/>
      <c r="F794" s="5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1"/>
      <c r="C795" s="1"/>
      <c r="D795" s="57"/>
      <c r="E795" s="57"/>
      <c r="F795" s="5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1"/>
      <c r="C796" s="1"/>
      <c r="D796" s="57"/>
      <c r="E796" s="57"/>
      <c r="F796" s="5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1"/>
      <c r="C797" s="1"/>
      <c r="D797" s="57"/>
      <c r="E797" s="57"/>
      <c r="F797" s="5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1"/>
      <c r="C798" s="1"/>
      <c r="D798" s="57"/>
      <c r="E798" s="57"/>
      <c r="F798" s="5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1"/>
      <c r="C799" s="1"/>
      <c r="D799" s="57"/>
      <c r="E799" s="57"/>
      <c r="F799" s="5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1"/>
      <c r="C800" s="1"/>
      <c r="D800" s="57"/>
      <c r="E800" s="57"/>
      <c r="F800" s="5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1"/>
      <c r="C801" s="1"/>
      <c r="D801" s="57"/>
      <c r="E801" s="57"/>
      <c r="F801" s="5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1"/>
      <c r="C802" s="1"/>
      <c r="D802" s="57"/>
      <c r="E802" s="57"/>
      <c r="F802" s="5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1"/>
      <c r="B803" s="1"/>
      <c r="C803" s="1"/>
      <c r="D803" s="57"/>
      <c r="E803" s="57"/>
      <c r="F803" s="5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1"/>
      <c r="B804" s="1"/>
      <c r="C804" s="1"/>
      <c r="D804" s="57"/>
      <c r="E804" s="57"/>
      <c r="F804" s="5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1"/>
      <c r="B805" s="1"/>
      <c r="C805" s="1"/>
      <c r="D805" s="57"/>
      <c r="E805" s="57"/>
      <c r="F805" s="5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1"/>
      <c r="B806" s="1"/>
      <c r="C806" s="1"/>
      <c r="D806" s="57"/>
      <c r="E806" s="57"/>
      <c r="F806" s="5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1"/>
      <c r="B807" s="1"/>
      <c r="C807" s="1"/>
      <c r="D807" s="57"/>
      <c r="E807" s="57"/>
      <c r="F807" s="5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1"/>
      <c r="B808" s="1"/>
      <c r="C808" s="1"/>
      <c r="D808" s="57"/>
      <c r="E808" s="57"/>
      <c r="F808" s="5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1"/>
      <c r="B809" s="1"/>
      <c r="C809" s="1"/>
      <c r="D809" s="57"/>
      <c r="E809" s="57"/>
      <c r="F809" s="5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1"/>
      <c r="B810" s="1"/>
      <c r="C810" s="1"/>
      <c r="D810" s="57"/>
      <c r="E810" s="57"/>
      <c r="F810" s="5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1"/>
      <c r="B811" s="1"/>
      <c r="C811" s="1"/>
      <c r="D811" s="57"/>
      <c r="E811" s="57"/>
      <c r="F811" s="5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1"/>
      <c r="B812" s="1"/>
      <c r="C812" s="1"/>
      <c r="D812" s="57"/>
      <c r="E812" s="57"/>
      <c r="F812" s="5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1"/>
      <c r="B813" s="1"/>
      <c r="C813" s="1"/>
      <c r="D813" s="57"/>
      <c r="E813" s="57"/>
      <c r="F813" s="5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1"/>
      <c r="B814" s="1"/>
      <c r="C814" s="1"/>
      <c r="D814" s="57"/>
      <c r="E814" s="57"/>
      <c r="F814" s="5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1"/>
      <c r="B815" s="1"/>
      <c r="C815" s="1"/>
      <c r="D815" s="57"/>
      <c r="E815" s="57"/>
      <c r="F815" s="5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1"/>
      <c r="B816" s="1"/>
      <c r="C816" s="1"/>
      <c r="D816" s="57"/>
      <c r="E816" s="57"/>
      <c r="F816" s="5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1"/>
      <c r="B817" s="1"/>
      <c r="C817" s="1"/>
      <c r="D817" s="57"/>
      <c r="E817" s="57"/>
      <c r="F817" s="5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1"/>
      <c r="B818" s="1"/>
      <c r="C818" s="1"/>
      <c r="D818" s="57"/>
      <c r="E818" s="57"/>
      <c r="F818" s="5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1"/>
      <c r="B819" s="1"/>
      <c r="C819" s="1"/>
      <c r="D819" s="57"/>
      <c r="E819" s="57"/>
      <c r="F819" s="5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1"/>
      <c r="B820" s="1"/>
      <c r="C820" s="1"/>
      <c r="D820" s="57"/>
      <c r="E820" s="57"/>
      <c r="F820" s="5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1"/>
      <c r="B821" s="1"/>
      <c r="C821" s="1"/>
      <c r="D821" s="57"/>
      <c r="E821" s="57"/>
      <c r="F821" s="5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1"/>
      <c r="B822" s="1"/>
      <c r="C822" s="1"/>
      <c r="D822" s="57"/>
      <c r="E822" s="57"/>
      <c r="F822" s="5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1"/>
      <c r="B823" s="1"/>
      <c r="C823" s="1"/>
      <c r="D823" s="57"/>
      <c r="E823" s="57"/>
      <c r="F823" s="5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1"/>
      <c r="B824" s="1"/>
      <c r="C824" s="1"/>
      <c r="D824" s="57"/>
      <c r="E824" s="57"/>
      <c r="F824" s="5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1"/>
      <c r="B825" s="1"/>
      <c r="C825" s="1"/>
      <c r="D825" s="57"/>
      <c r="E825" s="57"/>
      <c r="F825" s="5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1"/>
      <c r="B826" s="1"/>
      <c r="C826" s="1"/>
      <c r="D826" s="57"/>
      <c r="E826" s="57"/>
      <c r="F826" s="5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1"/>
      <c r="B827" s="1"/>
      <c r="C827" s="1"/>
      <c r="D827" s="57"/>
      <c r="E827" s="57"/>
      <c r="F827" s="5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1"/>
      <c r="B828" s="1"/>
      <c r="C828" s="1"/>
      <c r="D828" s="57"/>
      <c r="E828" s="57"/>
      <c r="F828" s="5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1"/>
      <c r="B829" s="1"/>
      <c r="C829" s="1"/>
      <c r="D829" s="57"/>
      <c r="E829" s="57"/>
      <c r="F829" s="5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1"/>
      <c r="B830" s="1"/>
      <c r="C830" s="1"/>
      <c r="D830" s="57"/>
      <c r="E830" s="57"/>
      <c r="F830" s="5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1"/>
      <c r="B831" s="1"/>
      <c r="C831" s="1"/>
      <c r="D831" s="57"/>
      <c r="E831" s="57"/>
      <c r="F831" s="5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1"/>
      <c r="B832" s="1"/>
      <c r="C832" s="1"/>
      <c r="D832" s="57"/>
      <c r="E832" s="57"/>
      <c r="F832" s="5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1"/>
      <c r="B833" s="1"/>
      <c r="C833" s="1"/>
      <c r="D833" s="57"/>
      <c r="E833" s="57"/>
      <c r="F833" s="5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1"/>
      <c r="B834" s="1"/>
      <c r="C834" s="1"/>
      <c r="D834" s="57"/>
      <c r="E834" s="57"/>
      <c r="F834" s="5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1"/>
      <c r="C835" s="1"/>
      <c r="D835" s="57"/>
      <c r="E835" s="57"/>
      <c r="F835" s="5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1"/>
      <c r="C836" s="1"/>
      <c r="D836" s="57"/>
      <c r="E836" s="57"/>
      <c r="F836" s="5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1"/>
      <c r="C837" s="1"/>
      <c r="D837" s="57"/>
      <c r="E837" s="57"/>
      <c r="F837" s="5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1"/>
      <c r="C838" s="1"/>
      <c r="D838" s="57"/>
      <c r="E838" s="57"/>
      <c r="F838" s="5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1"/>
      <c r="C839" s="1"/>
      <c r="D839" s="57"/>
      <c r="E839" s="57"/>
      <c r="F839" s="5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1"/>
      <c r="C840" s="1"/>
      <c r="D840" s="57"/>
      <c r="E840" s="57"/>
      <c r="F840" s="5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1"/>
      <c r="C841" s="1"/>
      <c r="D841" s="57"/>
      <c r="E841" s="57"/>
      <c r="F841" s="5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1"/>
      <c r="C842" s="1"/>
      <c r="D842" s="57"/>
      <c r="E842" s="57"/>
      <c r="F842" s="5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1"/>
      <c r="C843" s="1"/>
      <c r="D843" s="57"/>
      <c r="E843" s="57"/>
      <c r="F843" s="5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1"/>
      <c r="C844" s="1"/>
      <c r="D844" s="57"/>
      <c r="E844" s="57"/>
      <c r="F844" s="5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1"/>
      <c r="C845" s="1"/>
      <c r="D845" s="57"/>
      <c r="E845" s="57"/>
      <c r="F845" s="5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1"/>
      <c r="C846" s="1"/>
      <c r="D846" s="57"/>
      <c r="E846" s="57"/>
      <c r="F846" s="5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1"/>
      <c r="C847" s="1"/>
      <c r="D847" s="57"/>
      <c r="E847" s="57"/>
      <c r="F847" s="5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1"/>
      <c r="C848" s="1"/>
      <c r="D848" s="57"/>
      <c r="E848" s="57"/>
      <c r="F848" s="5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1"/>
      <c r="C849" s="1"/>
      <c r="D849" s="57"/>
      <c r="E849" s="57"/>
      <c r="F849" s="5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1"/>
      <c r="C850" s="1"/>
      <c r="D850" s="57"/>
      <c r="E850" s="57"/>
      <c r="F850" s="5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1"/>
      <c r="C851" s="1"/>
      <c r="D851" s="57"/>
      <c r="E851" s="57"/>
      <c r="F851" s="5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1"/>
      <c r="C852" s="1"/>
      <c r="D852" s="57"/>
      <c r="E852" s="57"/>
      <c r="F852" s="5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1"/>
      <c r="C853" s="1"/>
      <c r="D853" s="57"/>
      <c r="E853" s="57"/>
      <c r="F853" s="5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1"/>
      <c r="C854" s="1"/>
      <c r="D854" s="57"/>
      <c r="E854" s="57"/>
      <c r="F854" s="5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1"/>
      <c r="C855" s="1"/>
      <c r="D855" s="57"/>
      <c r="E855" s="57"/>
      <c r="F855" s="5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1"/>
      <c r="C856" s="1"/>
      <c r="D856" s="57"/>
      <c r="E856" s="57"/>
      <c r="F856" s="5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1"/>
      <c r="C857" s="1"/>
      <c r="D857" s="57"/>
      <c r="E857" s="57"/>
      <c r="F857" s="5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1"/>
      <c r="C858" s="1"/>
      <c r="D858" s="57"/>
      <c r="E858" s="57"/>
      <c r="F858" s="5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1"/>
      <c r="C859" s="1"/>
      <c r="D859" s="57"/>
      <c r="E859" s="57"/>
      <c r="F859" s="5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1"/>
      <c r="C860" s="1"/>
      <c r="D860" s="57"/>
      <c r="E860" s="57"/>
      <c r="F860" s="5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1"/>
      <c r="C861" s="1"/>
      <c r="D861" s="57"/>
      <c r="E861" s="57"/>
      <c r="F861" s="5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1"/>
      <c r="C862" s="1"/>
      <c r="D862" s="57"/>
      <c r="E862" s="57"/>
      <c r="F862" s="5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"/>
      <c r="B863" s="1"/>
      <c r="C863" s="1"/>
      <c r="D863" s="57"/>
      <c r="E863" s="57"/>
      <c r="F863" s="5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1"/>
      <c r="C864" s="1"/>
      <c r="D864" s="57"/>
      <c r="E864" s="57"/>
      <c r="F864" s="5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1"/>
      <c r="C865" s="1"/>
      <c r="D865" s="57"/>
      <c r="E865" s="57"/>
      <c r="F865" s="5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1"/>
      <c r="C866" s="1"/>
      <c r="D866" s="57"/>
      <c r="E866" s="57"/>
      <c r="F866" s="5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1"/>
      <c r="C867" s="1"/>
      <c r="D867" s="57"/>
      <c r="E867" s="57"/>
      <c r="F867" s="5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1"/>
      <c r="C868" s="1"/>
      <c r="D868" s="57"/>
      <c r="E868" s="57"/>
      <c r="F868" s="5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1"/>
      <c r="C869" s="1"/>
      <c r="D869" s="57"/>
      <c r="E869" s="57"/>
      <c r="F869" s="5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1"/>
      <c r="C870" s="1"/>
      <c r="D870" s="57"/>
      <c r="E870" s="57"/>
      <c r="F870" s="5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1"/>
      <c r="C871" s="1"/>
      <c r="D871" s="57"/>
      <c r="E871" s="57"/>
      <c r="F871" s="5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1"/>
      <c r="C872" s="1"/>
      <c r="D872" s="57"/>
      <c r="E872" s="57"/>
      <c r="F872" s="5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"/>
      <c r="B873" s="1"/>
      <c r="C873" s="1"/>
      <c r="D873" s="57"/>
      <c r="E873" s="57"/>
      <c r="F873" s="5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"/>
      <c r="B874" s="1"/>
      <c r="C874" s="1"/>
      <c r="D874" s="57"/>
      <c r="E874" s="57"/>
      <c r="F874" s="5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"/>
      <c r="B875" s="1"/>
      <c r="C875" s="1"/>
      <c r="D875" s="57"/>
      <c r="E875" s="57"/>
      <c r="F875" s="5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1"/>
      <c r="C876" s="1"/>
      <c r="D876" s="57"/>
      <c r="E876" s="57"/>
      <c r="F876" s="5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1"/>
      <c r="C877" s="1"/>
      <c r="D877" s="57"/>
      <c r="E877" s="57"/>
      <c r="F877" s="5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1"/>
      <c r="C878" s="1"/>
      <c r="D878" s="57"/>
      <c r="E878" s="57"/>
      <c r="F878" s="5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1"/>
      <c r="C879" s="1"/>
      <c r="D879" s="57"/>
      <c r="E879" s="57"/>
      <c r="F879" s="5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1"/>
      <c r="C880" s="1"/>
      <c r="D880" s="57"/>
      <c r="E880" s="57"/>
      <c r="F880" s="5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1"/>
      <c r="C881" s="1"/>
      <c r="D881" s="57"/>
      <c r="E881" s="57"/>
      <c r="F881" s="5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1"/>
      <c r="C882" s="1"/>
      <c r="D882" s="57"/>
      <c r="E882" s="57"/>
      <c r="F882" s="5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1"/>
      <c r="C883" s="1"/>
      <c r="D883" s="57"/>
      <c r="E883" s="57"/>
      <c r="F883" s="5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1"/>
      <c r="C884" s="1"/>
      <c r="D884" s="57"/>
      <c r="E884" s="57"/>
      <c r="F884" s="5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1"/>
      <c r="C885" s="1"/>
      <c r="D885" s="57"/>
      <c r="E885" s="57"/>
      <c r="F885" s="5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1"/>
      <c r="C886" s="1"/>
      <c r="D886" s="57"/>
      <c r="E886" s="57"/>
      <c r="F886" s="5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1"/>
      <c r="C887" s="1"/>
      <c r="D887" s="57"/>
      <c r="E887" s="57"/>
      <c r="F887" s="5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1"/>
      <c r="C888" s="1"/>
      <c r="D888" s="57"/>
      <c r="E888" s="57"/>
      <c r="F888" s="5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1"/>
      <c r="C889" s="1"/>
      <c r="D889" s="57"/>
      <c r="E889" s="57"/>
      <c r="F889" s="5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1"/>
      <c r="C890" s="1"/>
      <c r="D890" s="57"/>
      <c r="E890" s="57"/>
      <c r="F890" s="5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1"/>
      <c r="C891" s="1"/>
      <c r="D891" s="57"/>
      <c r="E891" s="57"/>
      <c r="F891" s="5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1"/>
      <c r="B892" s="1"/>
      <c r="C892" s="1"/>
      <c r="D892" s="57"/>
      <c r="E892" s="57"/>
      <c r="F892" s="5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"/>
      <c r="B893" s="1"/>
      <c r="C893" s="1"/>
      <c r="D893" s="57"/>
      <c r="E893" s="57"/>
      <c r="F893" s="5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1"/>
      <c r="C894" s="1"/>
      <c r="D894" s="57"/>
      <c r="E894" s="57"/>
      <c r="F894" s="5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1"/>
      <c r="C895" s="1"/>
      <c r="D895" s="57"/>
      <c r="E895" s="57"/>
      <c r="F895" s="5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1"/>
      <c r="C896" s="1"/>
      <c r="D896" s="57"/>
      <c r="E896" s="57"/>
      <c r="F896" s="5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1"/>
      <c r="C897" s="1"/>
      <c r="D897" s="57"/>
      <c r="E897" s="57"/>
      <c r="F897" s="5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1"/>
      <c r="C898" s="1"/>
      <c r="D898" s="57"/>
      <c r="E898" s="57"/>
      <c r="F898" s="5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1"/>
      <c r="C899" s="1"/>
      <c r="D899" s="57"/>
      <c r="E899" s="57"/>
      <c r="F899" s="5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1"/>
      <c r="C900" s="1"/>
      <c r="D900" s="57"/>
      <c r="E900" s="57"/>
      <c r="F900" s="5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1"/>
      <c r="C901" s="1"/>
      <c r="D901" s="57"/>
      <c r="E901" s="57"/>
      <c r="F901" s="5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1"/>
      <c r="C902" s="1"/>
      <c r="D902" s="57"/>
      <c r="E902" s="57"/>
      <c r="F902" s="5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1"/>
      <c r="C903" s="1"/>
      <c r="D903" s="57"/>
      <c r="E903" s="57"/>
      <c r="F903" s="5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1"/>
      <c r="C904" s="1"/>
      <c r="D904" s="57"/>
      <c r="E904" s="57"/>
      <c r="F904" s="5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1"/>
      <c r="C905" s="1"/>
      <c r="D905" s="57"/>
      <c r="E905" s="57"/>
      <c r="F905" s="5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1"/>
      <c r="C906" s="1"/>
      <c r="D906" s="57"/>
      <c r="E906" s="57"/>
      <c r="F906" s="5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1"/>
      <c r="C907" s="1"/>
      <c r="D907" s="57"/>
      <c r="E907" s="57"/>
      <c r="F907" s="5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1"/>
      <c r="C908" s="1"/>
      <c r="D908" s="57"/>
      <c r="E908" s="57"/>
      <c r="F908" s="5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1"/>
      <c r="C909" s="1"/>
      <c r="D909" s="57"/>
      <c r="E909" s="57"/>
      <c r="F909" s="5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1"/>
      <c r="C910" s="1"/>
      <c r="D910" s="57"/>
      <c r="E910" s="57"/>
      <c r="F910" s="5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1"/>
      <c r="C911" s="1"/>
      <c r="D911" s="57"/>
      <c r="E911" s="57"/>
      <c r="F911" s="5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1"/>
      <c r="C912" s="1"/>
      <c r="D912" s="57"/>
      <c r="E912" s="57"/>
      <c r="F912" s="5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1"/>
      <c r="C913" s="1"/>
      <c r="D913" s="57"/>
      <c r="E913" s="57"/>
      <c r="F913" s="5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1"/>
      <c r="C914" s="1"/>
      <c r="D914" s="57"/>
      <c r="E914" s="57"/>
      <c r="F914" s="5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1"/>
      <c r="C915" s="1"/>
      <c r="D915" s="57"/>
      <c r="E915" s="57"/>
      <c r="F915" s="5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1"/>
      <c r="C916" s="1"/>
      <c r="D916" s="57"/>
      <c r="E916" s="57"/>
      <c r="F916" s="5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1"/>
      <c r="C917" s="1"/>
      <c r="D917" s="57"/>
      <c r="E917" s="57"/>
      <c r="F917" s="5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1"/>
      <c r="C918" s="1"/>
      <c r="D918" s="57"/>
      <c r="E918" s="57"/>
      <c r="F918" s="5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1"/>
      <c r="C919" s="1"/>
      <c r="D919" s="57"/>
      <c r="E919" s="57"/>
      <c r="F919" s="5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1"/>
      <c r="C920" s="1"/>
      <c r="D920" s="57"/>
      <c r="E920" s="57"/>
      <c r="F920" s="5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1"/>
      <c r="C921" s="1"/>
      <c r="D921" s="57"/>
      <c r="E921" s="57"/>
      <c r="F921" s="5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1"/>
      <c r="C922" s="1"/>
      <c r="D922" s="57"/>
      <c r="E922" s="57"/>
      <c r="F922" s="5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1"/>
      <c r="C923" s="1"/>
      <c r="D923" s="57"/>
      <c r="E923" s="57"/>
      <c r="F923" s="5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1"/>
      <c r="C924" s="1"/>
      <c r="D924" s="57"/>
      <c r="E924" s="57"/>
      <c r="F924" s="5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1"/>
      <c r="C925" s="1"/>
      <c r="D925" s="57"/>
      <c r="E925" s="57"/>
      <c r="F925" s="5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1"/>
      <c r="C926" s="1"/>
      <c r="D926" s="57"/>
      <c r="E926" s="57"/>
      <c r="F926" s="5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1"/>
      <c r="C927" s="1"/>
      <c r="D927" s="57"/>
      <c r="E927" s="57"/>
      <c r="F927" s="5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1"/>
      <c r="C928" s="1"/>
      <c r="D928" s="57"/>
      <c r="E928" s="57"/>
      <c r="F928" s="5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1"/>
      <c r="C929" s="1"/>
      <c r="D929" s="57"/>
      <c r="E929" s="57"/>
      <c r="F929" s="5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1"/>
      <c r="C930" s="1"/>
      <c r="D930" s="57"/>
      <c r="E930" s="57"/>
      <c r="F930" s="5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1"/>
      <c r="C931" s="1"/>
      <c r="D931" s="57"/>
      <c r="E931" s="57"/>
      <c r="F931" s="5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1"/>
      <c r="C932" s="1"/>
      <c r="D932" s="57"/>
      <c r="E932" s="57"/>
      <c r="F932" s="5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1"/>
      <c r="C933" s="1"/>
      <c r="D933" s="57"/>
      <c r="E933" s="57"/>
      <c r="F933" s="5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1"/>
      <c r="C934" s="1"/>
      <c r="D934" s="57"/>
      <c r="E934" s="57"/>
      <c r="F934" s="5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1"/>
      <c r="C935" s="1"/>
      <c r="D935" s="57"/>
      <c r="E935" s="57"/>
      <c r="F935" s="5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1"/>
      <c r="C936" s="1"/>
      <c r="D936" s="57"/>
      <c r="E936" s="57"/>
      <c r="F936" s="5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1"/>
      <c r="C937" s="1"/>
      <c r="D937" s="57"/>
      <c r="E937" s="57"/>
      <c r="F937" s="5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1"/>
      <c r="C938" s="1"/>
      <c r="D938" s="57"/>
      <c r="E938" s="57"/>
      <c r="F938" s="5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1"/>
      <c r="C939" s="1"/>
      <c r="D939" s="57"/>
      <c r="E939" s="57"/>
      <c r="F939" s="5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1"/>
      <c r="C940" s="1"/>
      <c r="D940" s="57"/>
      <c r="E940" s="57"/>
      <c r="F940" s="5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1"/>
      <c r="C941" s="1"/>
      <c r="D941" s="57"/>
      <c r="E941" s="57"/>
      <c r="F941" s="5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1"/>
      <c r="C942" s="1"/>
      <c r="D942" s="57"/>
      <c r="E942" s="57"/>
      <c r="F942" s="5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1"/>
      <c r="C943" s="1"/>
      <c r="D943" s="57"/>
      <c r="E943" s="57"/>
      <c r="F943" s="5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1"/>
      <c r="C944" s="1"/>
      <c r="D944" s="57"/>
      <c r="E944" s="57"/>
      <c r="F944" s="5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1"/>
      <c r="C945" s="1"/>
      <c r="D945" s="57"/>
      <c r="E945" s="57"/>
      <c r="F945" s="5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1"/>
      <c r="C946" s="1"/>
      <c r="D946" s="57"/>
      <c r="E946" s="57"/>
      <c r="F946" s="5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1"/>
      <c r="C947" s="1"/>
      <c r="D947" s="57"/>
      <c r="E947" s="57"/>
      <c r="F947" s="5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1"/>
      <c r="C948" s="1"/>
      <c r="D948" s="57"/>
      <c r="E948" s="57"/>
      <c r="F948" s="5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1"/>
      <c r="C949" s="1"/>
      <c r="D949" s="57"/>
      <c r="E949" s="57"/>
      <c r="F949" s="5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1"/>
      <c r="C950" s="1"/>
      <c r="D950" s="57"/>
      <c r="E950" s="57"/>
      <c r="F950" s="5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1"/>
      <c r="C951" s="1"/>
      <c r="D951" s="57"/>
      <c r="E951" s="57"/>
      <c r="F951" s="5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1"/>
      <c r="C952" s="1"/>
      <c r="D952" s="57"/>
      <c r="E952" s="57"/>
      <c r="F952" s="5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1"/>
      <c r="C953" s="1"/>
      <c r="D953" s="57"/>
      <c r="E953" s="57"/>
      <c r="F953" s="5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1"/>
      <c r="C954" s="1"/>
      <c r="D954" s="57"/>
      <c r="E954" s="57"/>
      <c r="F954" s="5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1"/>
      <c r="C955" s="1"/>
      <c r="D955" s="57"/>
      <c r="E955" s="57"/>
      <c r="F955" s="5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1"/>
      <c r="C956" s="1"/>
      <c r="D956" s="57"/>
      <c r="E956" s="57"/>
      <c r="F956" s="5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1"/>
      <c r="C957" s="1"/>
      <c r="D957" s="57"/>
      <c r="E957" s="57"/>
      <c r="F957" s="5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1"/>
      <c r="C958" s="1"/>
      <c r="D958" s="57"/>
      <c r="E958" s="57"/>
      <c r="F958" s="5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1"/>
      <c r="B959" s="1"/>
      <c r="C959" s="1"/>
      <c r="D959" s="57"/>
      <c r="E959" s="57"/>
      <c r="F959" s="5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1"/>
      <c r="B960" s="1"/>
      <c r="C960" s="1"/>
      <c r="D960" s="57"/>
      <c r="E960" s="57"/>
      <c r="F960" s="5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1"/>
      <c r="B961" s="1"/>
      <c r="C961" s="1"/>
      <c r="D961" s="57"/>
      <c r="E961" s="57"/>
      <c r="F961" s="5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1"/>
      <c r="B962" s="1"/>
      <c r="C962" s="1"/>
      <c r="D962" s="57"/>
      <c r="E962" s="57"/>
      <c r="F962" s="5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1"/>
      <c r="B963" s="1"/>
      <c r="C963" s="1"/>
      <c r="D963" s="57"/>
      <c r="E963" s="57"/>
      <c r="F963" s="5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1"/>
      <c r="B964" s="1"/>
      <c r="C964" s="1"/>
      <c r="D964" s="57"/>
      <c r="E964" s="57"/>
      <c r="F964" s="5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1"/>
      <c r="B965" s="1"/>
      <c r="C965" s="1"/>
      <c r="D965" s="57"/>
      <c r="E965" s="57"/>
      <c r="F965" s="5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1"/>
      <c r="B966" s="1"/>
      <c r="C966" s="1"/>
      <c r="D966" s="57"/>
      <c r="E966" s="57"/>
      <c r="F966" s="5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1"/>
      <c r="B967" s="1"/>
      <c r="C967" s="1"/>
      <c r="D967" s="57"/>
      <c r="E967" s="57"/>
      <c r="F967" s="5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1"/>
      <c r="B968" s="1"/>
      <c r="C968" s="1"/>
      <c r="D968" s="57"/>
      <c r="E968" s="57"/>
      <c r="F968" s="5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1"/>
      <c r="B969" s="1"/>
      <c r="C969" s="1"/>
      <c r="D969" s="57"/>
      <c r="E969" s="57"/>
      <c r="F969" s="5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1"/>
      <c r="B970" s="1"/>
      <c r="C970" s="1"/>
      <c r="D970" s="57"/>
      <c r="E970" s="57"/>
      <c r="F970" s="5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1"/>
      <c r="B971" s="1"/>
      <c r="C971" s="1"/>
      <c r="D971" s="57"/>
      <c r="E971" s="57"/>
      <c r="F971" s="5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1"/>
      <c r="B972" s="1"/>
      <c r="C972" s="1"/>
      <c r="D972" s="57"/>
      <c r="E972" s="57"/>
      <c r="F972" s="5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1"/>
      <c r="B973" s="1"/>
      <c r="C973" s="1"/>
      <c r="D973" s="57"/>
      <c r="E973" s="57"/>
      <c r="F973" s="5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1"/>
      <c r="B974" s="1"/>
      <c r="C974" s="1"/>
      <c r="D974" s="57"/>
      <c r="E974" s="57"/>
      <c r="F974" s="5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1"/>
      <c r="B975" s="1"/>
      <c r="C975" s="1"/>
      <c r="D975" s="57"/>
      <c r="E975" s="57"/>
      <c r="F975" s="5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1"/>
      <c r="B976" s="1"/>
      <c r="C976" s="1"/>
      <c r="D976" s="57"/>
      <c r="E976" s="57"/>
      <c r="F976" s="5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1"/>
      <c r="B977" s="1"/>
      <c r="C977" s="1"/>
      <c r="D977" s="57"/>
      <c r="E977" s="57"/>
      <c r="F977" s="5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1"/>
      <c r="B978" s="1"/>
      <c r="C978" s="1"/>
      <c r="D978" s="57"/>
      <c r="E978" s="57"/>
      <c r="F978" s="5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1"/>
      <c r="B979" s="1"/>
      <c r="C979" s="1"/>
      <c r="D979" s="57"/>
      <c r="E979" s="57"/>
      <c r="F979" s="5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1"/>
      <c r="B980" s="1"/>
      <c r="C980" s="1"/>
      <c r="D980" s="57"/>
      <c r="E980" s="57"/>
      <c r="F980" s="5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1"/>
      <c r="B981" s="1"/>
      <c r="C981" s="1"/>
      <c r="D981" s="57"/>
      <c r="E981" s="57"/>
      <c r="F981" s="5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1"/>
      <c r="B982" s="1"/>
      <c r="C982" s="1"/>
      <c r="D982" s="57"/>
      <c r="E982" s="57"/>
      <c r="F982" s="5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1"/>
      <c r="B983" s="1"/>
      <c r="C983" s="1"/>
      <c r="D983" s="57"/>
      <c r="E983" s="57"/>
      <c r="F983" s="5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1"/>
      <c r="B984" s="1"/>
      <c r="C984" s="1"/>
      <c r="D984" s="57"/>
      <c r="E984" s="57"/>
      <c r="F984" s="5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1"/>
      <c r="B985" s="1"/>
      <c r="C985" s="1"/>
      <c r="D985" s="57"/>
      <c r="E985" s="57"/>
      <c r="F985" s="5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1"/>
      <c r="B986" s="1"/>
      <c r="C986" s="1"/>
      <c r="D986" s="57"/>
      <c r="E986" s="57"/>
      <c r="F986" s="5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1"/>
      <c r="B987" s="1"/>
      <c r="C987" s="1"/>
      <c r="D987" s="57"/>
      <c r="E987" s="57"/>
      <c r="F987" s="5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1"/>
      <c r="B988" s="1"/>
      <c r="C988" s="1"/>
      <c r="D988" s="57"/>
      <c r="E988" s="57"/>
      <c r="F988" s="5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1"/>
      <c r="B989" s="1"/>
      <c r="C989" s="1"/>
      <c r="D989" s="57"/>
      <c r="E989" s="57"/>
      <c r="F989" s="57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>
      <c r="A990" s="1"/>
      <c r="B990" s="1"/>
      <c r="C990" s="1"/>
      <c r="D990" s="57"/>
      <c r="E990" s="57"/>
      <c r="F990" s="57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>
      <c r="A991" s="1"/>
      <c r="B991" s="1"/>
      <c r="C991" s="1"/>
      <c r="D991" s="57"/>
      <c r="E991" s="57"/>
      <c r="F991" s="57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>
      <c r="A992" s="1"/>
      <c r="B992" s="1"/>
      <c r="C992" s="1"/>
      <c r="D992" s="57"/>
      <c r="E992" s="57"/>
      <c r="F992" s="57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>
      <c r="A993" s="1"/>
      <c r="B993" s="1"/>
      <c r="C993" s="1"/>
      <c r="D993" s="57"/>
      <c r="E993" s="57"/>
      <c r="F993" s="57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>
      <c r="A994" s="1"/>
      <c r="B994" s="1"/>
      <c r="C994" s="1"/>
      <c r="D994" s="57"/>
      <c r="E994" s="57"/>
      <c r="F994" s="57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>
      <c r="A995" s="1"/>
      <c r="B995" s="1"/>
      <c r="C995" s="1"/>
      <c r="D995" s="57"/>
      <c r="E995" s="57"/>
      <c r="F995" s="57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>
      <c r="A996" s="1"/>
      <c r="B996" s="1"/>
      <c r="C996" s="1"/>
      <c r="D996" s="57"/>
      <c r="E996" s="57"/>
      <c r="F996" s="57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>
      <c r="A997" s="1"/>
      <c r="B997" s="1"/>
      <c r="C997" s="1"/>
      <c r="D997" s="57"/>
      <c r="E997" s="57"/>
      <c r="F997" s="57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>
      <c r="A998" s="1"/>
      <c r="B998" s="1"/>
      <c r="C998" s="1"/>
      <c r="D998" s="57"/>
      <c r="E998" s="57"/>
      <c r="F998" s="57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>
      <c r="A999" s="1"/>
      <c r="B999" s="1"/>
      <c r="C999" s="1"/>
      <c r="D999" s="57"/>
      <c r="E999" s="57"/>
      <c r="F999" s="57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>
      <c r="A1000" s="1"/>
      <c r="B1000" s="1"/>
      <c r="C1000" s="1"/>
      <c r="D1000" s="57"/>
      <c r="E1000" s="57"/>
      <c r="F1000" s="57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BwgoEf/AyISvnIjI4qGLu8g9gOO3a9CUXy2Nl34QA9pY63SPQ1EkUAmT1mYEHb0FXBnCjJJK73pLjDN7jWXDuA==" saltValue="ZecTNcTWv4I5tBoZLNJ4Hw==" spinCount="100000" sheet="1" objects="1" scenarios="1" selectLockedCells="1"/>
  <mergeCells count="11">
    <mergeCell ref="B5:C5"/>
    <mergeCell ref="B13:C13"/>
    <mergeCell ref="B14:C14"/>
    <mergeCell ref="A64:G64"/>
    <mergeCell ref="A1:G1"/>
    <mergeCell ref="A2:A63"/>
    <mergeCell ref="B2:C2"/>
    <mergeCell ref="D2:F2"/>
    <mergeCell ref="G2:G63"/>
    <mergeCell ref="B3:C3"/>
    <mergeCell ref="B4:C4"/>
  </mergeCells>
  <conditionalFormatting sqref="B14:C14">
    <cfRule type="cellIs" dxfId="20" priority="2" stopIfTrue="1" operator="lessThan">
      <formula>0</formula>
    </cfRule>
    <cfRule type="cellIs" dxfId="19" priority="3" stopIfTrue="1" operator="greaterThanOrEqual">
      <formula>0</formula>
    </cfRule>
  </conditionalFormatting>
  <conditionalFormatting sqref="C17">
    <cfRule type="cellIs" dxfId="18" priority="1" stopIfTrue="1" operator="greaterThan">
      <formula>38</formula>
    </cfRule>
  </conditionalFormatting>
  <conditionalFormatting sqref="C23">
    <cfRule type="cellIs" dxfId="17" priority="16" stopIfTrue="1" operator="greaterThan">
      <formula>$C$17</formula>
    </cfRule>
  </conditionalFormatting>
  <conditionalFormatting sqref="C24">
    <cfRule type="cellIs" dxfId="16" priority="18" operator="between">
      <formula>11</formula>
      <formula>38</formula>
    </cfRule>
    <cfRule type="cellIs" dxfId="15" priority="19" operator="between">
      <formula>1</formula>
      <formula>10</formula>
    </cfRule>
    <cfRule type="cellIs" dxfId="14" priority="20" operator="lessThanOrEqual">
      <formula>0</formula>
    </cfRule>
    <cfRule type="cellIs" dxfId="13" priority="21" stopIfTrue="1" operator="greaterThan">
      <formula>$C$17</formula>
    </cfRule>
  </conditionalFormatting>
  <conditionalFormatting sqref="D20">
    <cfRule type="cellIs" dxfId="12" priority="14" stopIfTrue="1" operator="greaterThan">
      <formula>120</formula>
    </cfRule>
  </conditionalFormatting>
  <conditionalFormatting sqref="D21">
    <cfRule type="cellIs" dxfId="11" priority="15" stopIfTrue="1" operator="greaterThan">
      <formula>50</formula>
    </cfRule>
  </conditionalFormatting>
  <conditionalFormatting sqref="D22">
    <cfRule type="cellIs" dxfId="10" priority="4" stopIfTrue="1" operator="lessThan">
      <formula>2300</formula>
    </cfRule>
    <cfRule type="cellIs" dxfId="9" priority="5" stopIfTrue="1" operator="greaterThan">
      <formula>2300</formula>
    </cfRule>
  </conditionalFormatting>
  <conditionalFormatting sqref="D24">
    <cfRule type="cellIs" dxfId="8" priority="9" stopIfTrue="1" operator="lessThan">
      <formula>2300</formula>
    </cfRule>
    <cfRule type="cellIs" dxfId="7" priority="10" stopIfTrue="1" operator="greaterThan">
      <formula>2300</formula>
    </cfRule>
  </conditionalFormatting>
  <conditionalFormatting sqref="E22">
    <cfRule type="cellIs" dxfId="6" priority="6" stopIfTrue="1" operator="lessThan">
      <formula>35</formula>
    </cfRule>
    <cfRule type="cellIs" dxfId="5" priority="7" stopIfTrue="1" operator="greaterThan">
      <formula>47.3</formula>
    </cfRule>
    <cfRule type="cellIs" dxfId="4" priority="8" stopIfTrue="1" operator="between">
      <formula>35</formula>
      <formula>47.3</formula>
    </cfRule>
  </conditionalFormatting>
  <conditionalFormatting sqref="E24">
    <cfRule type="cellIs" dxfId="3" priority="11" stopIfTrue="1" operator="lessThan">
      <formula>35</formula>
    </cfRule>
    <cfRule type="cellIs" dxfId="2" priority="12" stopIfTrue="1" operator="between">
      <formula>35</formula>
      <formula>47.3</formula>
    </cfRule>
    <cfRule type="cellIs" dxfId="1" priority="13" stopIfTrue="1" operator="greaterThan">
      <formula>47.3</formula>
    </cfRule>
  </conditionalFormatting>
  <conditionalFormatting sqref="F32 F35">
    <cfRule type="cellIs" dxfId="0" priority="17" stopIfTrue="1" operator="lessThan">
      <formula>0</formula>
    </cfRule>
  </conditionalFormatting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>
      <selection activeCell="J27" sqref="J27"/>
    </sheetView>
  </sheetViews>
  <sheetFormatPr defaultColWidth="14.5" defaultRowHeight="15" customHeight="1"/>
  <cols>
    <col min="1" max="26" width="8.6640625" customWidth="1"/>
  </cols>
  <sheetData>
    <row r="1" spans="1:19" ht="12" customHeight="1">
      <c r="A1" s="145" t="s">
        <v>51</v>
      </c>
      <c r="B1" s="146"/>
      <c r="C1" s="147"/>
      <c r="D1" s="146"/>
      <c r="E1" s="65"/>
      <c r="F1" s="148" t="s">
        <v>52</v>
      </c>
      <c r="G1" s="149"/>
      <c r="H1" s="149"/>
      <c r="I1" s="149"/>
      <c r="J1" s="149"/>
      <c r="K1" s="150"/>
      <c r="L1" s="66" t="s">
        <v>53</v>
      </c>
      <c r="M1" s="67"/>
      <c r="N1" s="68" t="s">
        <v>54</v>
      </c>
      <c r="O1" s="69"/>
      <c r="P1" s="70"/>
      <c r="Q1" s="70"/>
      <c r="R1" s="70"/>
      <c r="S1" s="71"/>
    </row>
    <row r="2" spans="1:19" ht="12" customHeight="1">
      <c r="A2" s="72" t="s">
        <v>23</v>
      </c>
      <c r="B2" s="73" t="s">
        <v>24</v>
      </c>
      <c r="C2" s="73" t="s">
        <v>25</v>
      </c>
      <c r="D2" s="74" t="s">
        <v>26</v>
      </c>
      <c r="E2" s="57"/>
      <c r="F2" s="75" t="s">
        <v>55</v>
      </c>
      <c r="G2" s="76">
        <v>0</v>
      </c>
      <c r="H2" s="76">
        <v>10</v>
      </c>
      <c r="I2" s="76">
        <v>20</v>
      </c>
      <c r="J2" s="76">
        <v>30</v>
      </c>
      <c r="K2" s="76">
        <v>40</v>
      </c>
      <c r="L2" s="56" t="s">
        <v>56</v>
      </c>
      <c r="M2" s="73">
        <f t="array" ref="M2">INDEX(G2:K2,MATCH(B4,G2:K2,1))</f>
        <v>0</v>
      </c>
      <c r="N2" s="77" t="s">
        <v>56</v>
      </c>
      <c r="O2" s="73">
        <f t="array" ref="O2">INDEX(F4:F12,MATCH(B12,F4:F12,1))</f>
        <v>8000</v>
      </c>
      <c r="S2" s="60"/>
    </row>
    <row r="3" spans="1:19" ht="12" customHeight="1">
      <c r="A3" s="78" t="s">
        <v>28</v>
      </c>
      <c r="B3" s="79">
        <f>'W&amp;B'!C26</f>
        <v>0</v>
      </c>
      <c r="C3" s="80">
        <f>'W&amp;B'!D26</f>
        <v>0</v>
      </c>
      <c r="D3" s="57" t="s">
        <v>57</v>
      </c>
      <c r="E3" s="81" t="e">
        <f>IF(E9=0,C15,IF(E9&lt;0,C15-(E9*0.05*C15),IF(E9&gt;0,C15-(E9*0.0111*C15))))+IF(B10="Y",IF(E9=0,C15*0.15,((IF(E9&lt;0,C15-(E9*0.05*C15),IF(E9&gt;0,C15-(E9*0.0111*C15))))*0.15)))</f>
        <v>#REF!</v>
      </c>
      <c r="F3" s="82" t="s">
        <v>58</v>
      </c>
      <c r="G3" s="57" t="s">
        <v>59</v>
      </c>
      <c r="H3" s="57" t="s">
        <v>59</v>
      </c>
      <c r="I3" s="57" t="s">
        <v>59</v>
      </c>
      <c r="J3" s="57" t="s">
        <v>59</v>
      </c>
      <c r="K3" s="57" t="s">
        <v>59</v>
      </c>
      <c r="L3" s="56" t="s">
        <v>60</v>
      </c>
      <c r="M3" s="73">
        <f t="array" ref="M3">INDEX(G4:K4,MATCH(B4,G2:K2,1))</f>
        <v>720</v>
      </c>
      <c r="N3" s="77" t="s">
        <v>60</v>
      </c>
      <c r="O3" s="73">
        <f t="array" ref="O3">INDEX(G4:G12,MATCH(B12,F4:F12,1))</f>
        <v>1550</v>
      </c>
      <c r="P3" s="73">
        <f t="array" ref="P3">INDEX(H4:H12,MATCH(B12,F4:F12,1))</f>
        <v>1675</v>
      </c>
      <c r="Q3" s="73">
        <f t="array" ref="Q3">INDEX(I4:I12,MATCH(B12,F4:F12,1))</f>
        <v>1805</v>
      </c>
      <c r="R3" s="73">
        <f t="array" ref="R3">INDEX(J4:J12,MATCH(B12,F4:F12,1))</f>
        <v>1945</v>
      </c>
      <c r="S3" s="60">
        <f t="array" ref="S3">INDEX(K4:K12,MATCH(B12,F4:F12,1))</f>
        <v>2095</v>
      </c>
    </row>
    <row r="4" spans="1:19" ht="12" customHeight="1">
      <c r="A4" s="78" t="s">
        <v>30</v>
      </c>
      <c r="B4" s="79">
        <f>'W&amp;B'!C27</f>
        <v>0</v>
      </c>
      <c r="C4" s="80">
        <f>'W&amp;B'!D27</f>
        <v>0</v>
      </c>
      <c r="D4" s="57" t="s">
        <v>61</v>
      </c>
      <c r="E4" s="81" t="e">
        <f>IF(E9=0,C16,IF(E9&lt;0,C16-(E9*0.05*C16),IF(E9&gt;0,C16-(E9*0.0111*C16))))+IF(B10="Y",IF(E9=0,C15*0.15,((IF(E9&lt;0,C15-(E9*0.05*C15),IF(E9&gt;0,C15-(E9*0.0111*C15))))*0.15)))</f>
        <v>#REF!</v>
      </c>
      <c r="F4" s="78">
        <v>0</v>
      </c>
      <c r="G4" s="57">
        <v>720</v>
      </c>
      <c r="H4" s="57">
        <v>775</v>
      </c>
      <c r="I4" s="57">
        <v>835</v>
      </c>
      <c r="J4" s="57">
        <v>895</v>
      </c>
      <c r="K4" s="57">
        <v>960</v>
      </c>
      <c r="L4" s="56" t="s">
        <v>62</v>
      </c>
      <c r="M4" s="73">
        <f t="array" ref="M4">INDEX(G2:K2,MATCH(B4,G2:K2,1)+1)</f>
        <v>10</v>
      </c>
      <c r="N4" s="77" t="s">
        <v>62</v>
      </c>
      <c r="O4" s="73" t="e">
        <f t="array" ref="O4">INDEX(F4:F12,MATCH(B12,F4:F12,1)+1)</f>
        <v>#REF!</v>
      </c>
      <c r="S4" s="60"/>
    </row>
    <row r="5" spans="1:19" ht="12" customHeight="1">
      <c r="A5" s="78" t="s">
        <v>32</v>
      </c>
      <c r="B5" s="79">
        <f>'W&amp;B'!C28</f>
        <v>0</v>
      </c>
      <c r="C5" s="80">
        <f>'W&amp;B'!D28</f>
        <v>0</v>
      </c>
      <c r="D5" s="57"/>
      <c r="E5" s="57"/>
      <c r="F5" s="78">
        <v>1000</v>
      </c>
      <c r="G5" s="57">
        <v>790</v>
      </c>
      <c r="H5" s="57">
        <v>850</v>
      </c>
      <c r="I5" s="57">
        <v>915</v>
      </c>
      <c r="J5" s="57">
        <v>980</v>
      </c>
      <c r="K5" s="57">
        <v>1050</v>
      </c>
      <c r="L5" s="56" t="s">
        <v>63</v>
      </c>
      <c r="M5" s="73">
        <f t="array" ref="M5">INDEX(G4:K4,MATCH(B4,G2:K2,1)+1)</f>
        <v>775</v>
      </c>
      <c r="N5" s="77" t="s">
        <v>63</v>
      </c>
      <c r="O5" s="73" t="e">
        <f t="array" ref="O5">INDEX(G4:G12,MATCH(B12,F4:F12,1)+1)</f>
        <v>#REF!</v>
      </c>
      <c r="P5" s="73" t="e">
        <f t="array" ref="P5">INDEX(H4:H12,MATCH(B12,F4:F12,1)+1)</f>
        <v>#REF!</v>
      </c>
      <c r="Q5" s="73" t="e">
        <f t="array" ref="Q5">INDEX(I4:I12,MATCH(B12,F4:F12,1)+1)</f>
        <v>#REF!</v>
      </c>
      <c r="R5" s="83" t="e">
        <f t="array" ref="R5">INDEX(J4:J12,MATCH(B12,F4:F12,1)+1)</f>
        <v>#REF!</v>
      </c>
      <c r="S5" s="84" t="e">
        <f t="array" ref="S5">INDEX(K4:K12,MATCH(B12,F4:F12,1)+1)</f>
        <v>#REF!</v>
      </c>
    </row>
    <row r="6" spans="1:19" ht="12" customHeight="1">
      <c r="A6" s="78" t="s">
        <v>33</v>
      </c>
      <c r="B6" s="79">
        <f>'W&amp;B'!C29</f>
        <v>0</v>
      </c>
      <c r="C6" s="80">
        <f>'W&amp;B'!D29</f>
        <v>0</v>
      </c>
      <c r="D6" s="57" t="s">
        <v>64</v>
      </c>
      <c r="E6" s="81" t="e">
        <f>IF(E11=0,C17,IF(E11&lt;0,C17-(E11*0.05*C17),IF(E11&gt;0,C17-(E11*0.0111*C17))))+IF(C10="Y",IF(E11=0,C17*0.45,((IF(E11&lt;0,C17-(E11*0.05*C17),IF(E11&gt;0,C17-(E11*0.0111*C17))))*0.45)))</f>
        <v>#REF!</v>
      </c>
      <c r="F6" s="78">
        <v>2000</v>
      </c>
      <c r="G6" s="57">
        <v>865</v>
      </c>
      <c r="H6" s="57">
        <v>930</v>
      </c>
      <c r="I6" s="57">
        <v>1000</v>
      </c>
      <c r="J6" s="57">
        <v>1075</v>
      </c>
      <c r="K6" s="57">
        <v>1155</v>
      </c>
      <c r="L6" s="56"/>
      <c r="N6" s="85"/>
      <c r="O6" s="86"/>
      <c r="P6" s="86"/>
      <c r="Q6" s="87"/>
      <c r="S6" s="60"/>
    </row>
    <row r="7" spans="1:19" ht="12" customHeight="1">
      <c r="A7" s="78" t="s">
        <v>35</v>
      </c>
      <c r="B7" s="79">
        <f>'W&amp;B'!C30</f>
        <v>0</v>
      </c>
      <c r="C7" s="80">
        <f>'W&amp;B'!D30</f>
        <v>0</v>
      </c>
      <c r="D7" s="57" t="s">
        <v>65</v>
      </c>
      <c r="E7" s="88" t="e">
        <f>IF(E11=0,C18,IF(E11&lt;0,C18-(E11*0.05*C18),IF(E11&gt;0,C18-(E11*0.0111*C18))))+IF(C10="Y",IF(E11=0,C17*0.45,((IF(E11&lt;0,C17-(E11*0.05*C17),IF(E11&gt;0,C17-(E11*0.0111*C17))))*0.45)))</f>
        <v>#REF!</v>
      </c>
      <c r="F7" s="78">
        <v>3000</v>
      </c>
      <c r="G7" s="57">
        <v>950</v>
      </c>
      <c r="H7" s="57">
        <v>1025</v>
      </c>
      <c r="I7" s="57">
        <v>1100</v>
      </c>
      <c r="J7" s="57">
        <v>1185</v>
      </c>
      <c r="K7" s="57">
        <v>1270</v>
      </c>
      <c r="L7" s="56"/>
      <c r="N7" s="89">
        <v>0</v>
      </c>
      <c r="O7" s="73" t="e">
        <f>O3+(B12-O2)*(O5-O3)/(O4-O2)</f>
        <v>#REF!</v>
      </c>
      <c r="P7" s="90" t="s">
        <v>56</v>
      </c>
      <c r="Q7" s="91">
        <f t="array" ref="Q7">INDEX(G2:K2,MATCH(B4,G2:K2,1))</f>
        <v>0</v>
      </c>
      <c r="S7" s="60"/>
    </row>
    <row r="8" spans="1:19" ht="12" customHeight="1">
      <c r="A8" s="78" t="s">
        <v>37</v>
      </c>
      <c r="B8" s="79">
        <f>'W&amp;B'!C31</f>
        <v>0</v>
      </c>
      <c r="C8" s="80">
        <f>'W&amp;B'!D31</f>
        <v>0</v>
      </c>
      <c r="D8" s="57"/>
      <c r="E8" s="57"/>
      <c r="F8" s="78">
        <v>4000</v>
      </c>
      <c r="G8" s="57">
        <v>1045</v>
      </c>
      <c r="H8" s="57">
        <v>1125</v>
      </c>
      <c r="I8" s="57">
        <v>1210</v>
      </c>
      <c r="J8" s="57">
        <v>1300</v>
      </c>
      <c r="K8" s="57">
        <v>1400</v>
      </c>
      <c r="L8" s="56"/>
      <c r="N8" s="89">
        <v>10</v>
      </c>
      <c r="O8" s="73" t="e">
        <f>P3+(B12-O2)*(P5-P3)/(O4-O2)</f>
        <v>#REF!</v>
      </c>
      <c r="P8" s="90" t="s">
        <v>60</v>
      </c>
      <c r="Q8" s="91" t="e">
        <f t="array" ref="Q8">INDEX(O7:O11,MATCH(B4,G2:K2,1))</f>
        <v>#REF!</v>
      </c>
      <c r="S8" s="60"/>
    </row>
    <row r="9" spans="1:19" ht="12" customHeight="1">
      <c r="A9" s="78" t="s">
        <v>38</v>
      </c>
      <c r="B9" s="79">
        <f>'W&amp;B'!C32</f>
        <v>0</v>
      </c>
      <c r="C9" s="80">
        <f>'W&amp;B'!D32</f>
        <v>0</v>
      </c>
      <c r="D9" s="92" t="s">
        <v>66</v>
      </c>
      <c r="E9" s="93">
        <f>'W&amp;B'!F32</f>
        <v>0</v>
      </c>
      <c r="F9" s="78">
        <v>5000</v>
      </c>
      <c r="G9" s="57">
        <v>1150</v>
      </c>
      <c r="H9" s="57">
        <v>1240</v>
      </c>
      <c r="I9" s="57">
        <v>1335</v>
      </c>
      <c r="J9" s="57">
        <v>1435</v>
      </c>
      <c r="K9" s="57">
        <v>1540</v>
      </c>
      <c r="L9" s="56"/>
      <c r="N9" s="89">
        <v>20</v>
      </c>
      <c r="O9" s="73" t="e">
        <f>Q3+(B12-O2)*(Q5-Q3)/(O4-O2)</f>
        <v>#REF!</v>
      </c>
      <c r="P9" s="90" t="s">
        <v>62</v>
      </c>
      <c r="Q9" s="91">
        <f t="array" ref="Q9">INDEX(G2:K2,MATCH(B4,G2:K2,1)+1)</f>
        <v>10</v>
      </c>
      <c r="S9" s="60"/>
    </row>
    <row r="10" spans="1:19" ht="12" customHeight="1">
      <c r="A10" s="57" t="s">
        <v>40</v>
      </c>
      <c r="B10" s="57">
        <f>'W&amp;B'!C33</f>
        <v>0</v>
      </c>
      <c r="C10" s="57">
        <f>'W&amp;B'!D33</f>
        <v>0</v>
      </c>
      <c r="D10" s="92" t="s">
        <v>67</v>
      </c>
      <c r="E10" s="93">
        <f>'W&amp;B'!F33</f>
        <v>0</v>
      </c>
      <c r="F10" s="78">
        <v>6000</v>
      </c>
      <c r="G10" s="57">
        <v>1265</v>
      </c>
      <c r="H10" s="57">
        <v>1365</v>
      </c>
      <c r="I10" s="57">
        <v>1475</v>
      </c>
      <c r="J10" s="57">
        <v>1585</v>
      </c>
      <c r="K10" s="57">
        <v>1705</v>
      </c>
      <c r="L10" s="56"/>
      <c r="N10" s="89">
        <v>30</v>
      </c>
      <c r="O10" s="73" t="e">
        <f>R3+(B12-O2)*(R5-R3)/(O4-O2)</f>
        <v>#REF!</v>
      </c>
      <c r="P10" s="90" t="s">
        <v>63</v>
      </c>
      <c r="Q10" s="91" t="e">
        <f t="array" ref="Q10">INDEX(O7:O11,MATCH(B4,G2:K2,1)+1)</f>
        <v>#REF!</v>
      </c>
      <c r="S10" s="60"/>
    </row>
    <row r="11" spans="1:19" ht="12" customHeight="1">
      <c r="A11" s="78" t="s">
        <v>42</v>
      </c>
      <c r="B11" s="94">
        <f>'W&amp;B'!C34</f>
        <v>1</v>
      </c>
      <c r="C11" s="94">
        <f>'W&amp;B'!D34</f>
        <v>1</v>
      </c>
      <c r="D11" s="92" t="s">
        <v>68</v>
      </c>
      <c r="E11" s="95">
        <f>'W&amp;B'!F35</f>
        <v>0</v>
      </c>
      <c r="F11" s="78">
        <v>7000</v>
      </c>
      <c r="G11" s="57">
        <v>1400</v>
      </c>
      <c r="H11" s="57">
        <v>1510</v>
      </c>
      <c r="I11" s="57">
        <v>1630</v>
      </c>
      <c r="J11" s="57">
        <v>1755</v>
      </c>
      <c r="K11" s="57">
        <v>1890</v>
      </c>
      <c r="L11" s="56"/>
      <c r="N11" s="96">
        <v>40</v>
      </c>
      <c r="O11" s="97" t="e">
        <f>S3+(B12-O2)*(S5-S3)/(O4-O2)</f>
        <v>#REF!</v>
      </c>
      <c r="P11" s="97"/>
      <c r="Q11" s="98"/>
      <c r="S11" s="60"/>
    </row>
    <row r="12" spans="1:19" ht="12" customHeight="1">
      <c r="A12" s="78" t="s">
        <v>43</v>
      </c>
      <c r="B12" s="99">
        <f>'W&amp;B'!C35</f>
        <v>29920</v>
      </c>
      <c r="C12" s="99">
        <f>'W&amp;B'!D35</f>
        <v>29920</v>
      </c>
      <c r="D12" s="92" t="s">
        <v>69</v>
      </c>
      <c r="E12" s="95">
        <f>'W&amp;B'!F36</f>
        <v>0</v>
      </c>
      <c r="F12" s="100">
        <v>8000</v>
      </c>
      <c r="G12" s="63">
        <v>1550</v>
      </c>
      <c r="H12" s="63">
        <v>1675</v>
      </c>
      <c r="I12" s="63">
        <v>1805</v>
      </c>
      <c r="J12" s="63">
        <v>1945</v>
      </c>
      <c r="K12" s="63">
        <v>2095</v>
      </c>
      <c r="L12" s="61"/>
      <c r="M12" s="62"/>
      <c r="N12" s="62"/>
      <c r="O12" s="62"/>
      <c r="P12" s="62"/>
      <c r="Q12" s="62"/>
      <c r="R12" s="62"/>
      <c r="S12" s="101"/>
    </row>
    <row r="13" spans="1:19" ht="12" customHeight="1">
      <c r="A13" s="102" t="s">
        <v>45</v>
      </c>
      <c r="B13" s="99">
        <f>'W&amp;B'!C36</f>
        <v>34622.223622810554</v>
      </c>
      <c r="C13" s="99">
        <f>'W&amp;B'!D36</f>
        <v>34622.223622810554</v>
      </c>
      <c r="E13" s="103"/>
      <c r="F13" s="151" t="s">
        <v>70</v>
      </c>
      <c r="G13" s="152"/>
      <c r="H13" s="152"/>
      <c r="I13" s="152"/>
      <c r="J13" s="152"/>
      <c r="K13" s="134"/>
      <c r="L13" s="104" t="s">
        <v>71</v>
      </c>
      <c r="M13" s="70"/>
      <c r="N13" s="104" t="s">
        <v>54</v>
      </c>
      <c r="O13" s="70"/>
      <c r="P13" s="70"/>
      <c r="Q13" s="70"/>
      <c r="R13" s="70"/>
      <c r="S13" s="71"/>
    </row>
    <row r="14" spans="1:19" ht="12" customHeight="1">
      <c r="B14" s="104"/>
      <c r="C14" s="105" t="s">
        <v>72</v>
      </c>
      <c r="F14" s="75" t="s">
        <v>55</v>
      </c>
      <c r="G14" s="57">
        <v>0</v>
      </c>
      <c r="H14" s="76">
        <v>10</v>
      </c>
      <c r="I14" s="76">
        <v>20</v>
      </c>
      <c r="J14" s="76">
        <v>30</v>
      </c>
      <c r="K14" s="76">
        <v>40</v>
      </c>
      <c r="L14" s="56" t="s">
        <v>73</v>
      </c>
      <c r="M14" s="73">
        <f t="array" ref="M14">INDEX(G14:K14,MATCH(B4,G14:K14,1))</f>
        <v>0</v>
      </c>
      <c r="N14" s="56" t="s">
        <v>73</v>
      </c>
      <c r="O14" s="73">
        <f t="array" ref="O14">INDEX(F16:F24,MATCH(B12,F16:F24,1))</f>
        <v>8000</v>
      </c>
      <c r="S14" s="60"/>
    </row>
    <row r="15" spans="1:19" ht="12" customHeight="1">
      <c r="B15" s="56" t="s">
        <v>74</v>
      </c>
      <c r="C15" s="60" t="e">
        <f>Q8+(B4-Q7)*(Q10-Q8)/(Q9-Q7)</f>
        <v>#REF!</v>
      </c>
      <c r="F15" s="82" t="s">
        <v>58</v>
      </c>
      <c r="G15" s="57" t="s">
        <v>75</v>
      </c>
      <c r="H15" s="57" t="s">
        <v>76</v>
      </c>
      <c r="I15" s="57" t="s">
        <v>76</v>
      </c>
      <c r="J15" s="57" t="s">
        <v>76</v>
      </c>
      <c r="K15" s="57" t="s">
        <v>76</v>
      </c>
      <c r="L15" s="106" t="s">
        <v>77</v>
      </c>
      <c r="M15" s="73">
        <f t="array" ref="M15">INDEX(G16:K16,MATCH(B4,G14:K14,1))</f>
        <v>1300</v>
      </c>
      <c r="N15" s="106" t="s">
        <v>77</v>
      </c>
      <c r="O15" s="73">
        <f t="array" ref="O15">INDEX(G16:G24,MATCH(B12,F16:F24,1))</f>
        <v>2870</v>
      </c>
      <c r="P15" s="73">
        <f t="array" ref="P15">INDEX(H16:H24,MATCH(B12,F16:F24,1))</f>
        <v>3110</v>
      </c>
      <c r="Q15" s="73">
        <f t="array" ref="Q15">INDEX(I16:I24,MATCH(B12,F16:F24,1))</f>
        <v>3375</v>
      </c>
      <c r="R15" s="73">
        <f t="array" ref="R15">INDEX(J16:J24,MATCH(B12,F16:F24,1))</f>
        <v>3670</v>
      </c>
      <c r="S15" s="60">
        <f t="array" ref="S15">INDEX(K16:K24,MATCH(B12,F16:F24,1))</f>
        <v>3990</v>
      </c>
    </row>
    <row r="16" spans="1:19" ht="12" customHeight="1">
      <c r="B16" s="56" t="s">
        <v>78</v>
      </c>
      <c r="C16" s="60" t="e">
        <f>Q19+(B4-Q18)*(Q21-Q19)/(Q20-Q18)</f>
        <v>#REF!</v>
      </c>
      <c r="F16" s="78">
        <v>0</v>
      </c>
      <c r="G16" s="57">
        <v>1300</v>
      </c>
      <c r="H16" s="57">
        <v>1390</v>
      </c>
      <c r="I16" s="57">
        <v>1490</v>
      </c>
      <c r="J16" s="57">
        <v>1590</v>
      </c>
      <c r="K16" s="57">
        <v>1700</v>
      </c>
      <c r="L16" s="56" t="s">
        <v>79</v>
      </c>
      <c r="M16" s="73">
        <f t="array" ref="M16">INDEX(G14:K14,MATCH(B4,G14:K14,1)+1)</f>
        <v>10</v>
      </c>
      <c r="N16" s="56" t="s">
        <v>79</v>
      </c>
      <c r="O16" s="73" t="e">
        <f t="array" ref="O16">INDEX(F16:F24,MATCH(B12,F16:F24,1)+1)</f>
        <v>#REF!</v>
      </c>
      <c r="S16" s="60"/>
    </row>
    <row r="17" spans="2:19" ht="12" customHeight="1">
      <c r="B17" s="56" t="s">
        <v>80</v>
      </c>
      <c r="C17" s="60" t="e">
        <f>Q31+(C4-Q30)*(Q33-Q31)/(Q32-Q30)</f>
        <v>#REF!</v>
      </c>
      <c r="F17" s="78">
        <v>1000</v>
      </c>
      <c r="G17" s="57">
        <v>1420</v>
      </c>
      <c r="H17" s="57">
        <v>1525</v>
      </c>
      <c r="I17" s="57">
        <v>1630</v>
      </c>
      <c r="J17" s="57">
        <v>1745</v>
      </c>
      <c r="K17" s="57">
        <v>1865</v>
      </c>
      <c r="L17" s="56" t="s">
        <v>81</v>
      </c>
      <c r="M17" s="73">
        <f t="array" ref="M17">INDEX(G16:K16,MATCH(B4,G14:K14,1)+1)</f>
        <v>1390</v>
      </c>
      <c r="N17" s="61" t="s">
        <v>81</v>
      </c>
      <c r="O17" s="62" t="e">
        <f t="array" ref="O17">INDEX(G16:G24,MATCH(B12,F16:F24,1)+1)</f>
        <v>#REF!</v>
      </c>
      <c r="P17" s="62" t="e">
        <f t="array" ref="P17">INDEX(H16:H24,MATCH(B12,F16:F24,1)+1)</f>
        <v>#REF!</v>
      </c>
      <c r="Q17" s="62" t="e">
        <f t="array" ref="Q17">INDEX(I16:I24,MATCH(B12,F16:F24,1)+1)</f>
        <v>#REF!</v>
      </c>
      <c r="R17" s="62" t="e">
        <f t="array" ref="R17">INDEX(J16:J24,MATCH(B12,F16:F24,1)+1)</f>
        <v>#REF!</v>
      </c>
      <c r="S17" s="101" t="e">
        <f t="array" ref="S17">INDEX(K16:K24,MATCH(B12,F16:F24,1)+1)</f>
        <v>#REF!</v>
      </c>
    </row>
    <row r="18" spans="2:19" ht="12" customHeight="1">
      <c r="B18" s="61" t="s">
        <v>82</v>
      </c>
      <c r="C18" s="101" t="e">
        <f>Q43+(C4-Q42)*(Q45-Q43)/(Q44-Q42)</f>
        <v>#REF!</v>
      </c>
      <c r="F18" s="78">
        <v>2000</v>
      </c>
      <c r="G18" s="57">
        <v>1555</v>
      </c>
      <c r="H18" s="57">
        <v>1670</v>
      </c>
      <c r="I18" s="57">
        <v>1790</v>
      </c>
      <c r="J18" s="57">
        <v>1915</v>
      </c>
      <c r="K18" s="57">
        <v>2055</v>
      </c>
      <c r="L18" s="56"/>
      <c r="N18" s="107">
        <v>0</v>
      </c>
      <c r="O18" s="70" t="e">
        <f>O15+(B12-O14)*(O17-O15)/(O16-O14)</f>
        <v>#REF!</v>
      </c>
      <c r="P18" s="70" t="s">
        <v>73</v>
      </c>
      <c r="Q18" s="71">
        <f t="array" ref="Q18">INDEX(G14:K14,MATCH(B4,G14:K14,1))</f>
        <v>0</v>
      </c>
      <c r="S18" s="60"/>
    </row>
    <row r="19" spans="2:19" ht="12" customHeight="1">
      <c r="F19" s="78">
        <v>3000</v>
      </c>
      <c r="G19" s="57">
        <v>1710</v>
      </c>
      <c r="H19" s="57">
        <v>1835</v>
      </c>
      <c r="I19" s="57">
        <v>1970</v>
      </c>
      <c r="J19" s="57">
        <v>2115</v>
      </c>
      <c r="K19" s="57">
        <v>2265</v>
      </c>
      <c r="L19" s="56"/>
      <c r="N19" s="108">
        <v>10</v>
      </c>
      <c r="O19" s="73" t="e">
        <f>P15+(B12-O14)*(P17-P15)/(O16-O14)</f>
        <v>#REF!</v>
      </c>
      <c r="P19" s="73" t="s">
        <v>77</v>
      </c>
      <c r="Q19" s="60" t="e">
        <f t="array" ref="Q19">INDEX(O18:O22,MATCH(B4,G14:K14,1))</f>
        <v>#REF!</v>
      </c>
      <c r="S19" s="60"/>
    </row>
    <row r="20" spans="2:19" ht="12" customHeight="1">
      <c r="F20" s="78">
        <v>4000</v>
      </c>
      <c r="G20" s="57">
        <v>1880</v>
      </c>
      <c r="H20" s="57">
        <v>2025</v>
      </c>
      <c r="I20" s="57">
        <v>2175</v>
      </c>
      <c r="J20" s="57">
        <v>2335</v>
      </c>
      <c r="K20" s="57">
        <v>2510</v>
      </c>
      <c r="L20" s="56"/>
      <c r="N20" s="108">
        <v>20</v>
      </c>
      <c r="O20" s="73" t="e">
        <f>Q15+(B12-O14)*(Q17-Q15)/(O16-O14)</f>
        <v>#REF!</v>
      </c>
      <c r="P20" s="73" t="s">
        <v>79</v>
      </c>
      <c r="Q20" s="60">
        <f t="array" ref="Q20">INDEX(G14:K14,MATCH(B4,G14:K14,1)+1)</f>
        <v>10</v>
      </c>
      <c r="S20" s="60"/>
    </row>
    <row r="21" spans="2:19" ht="12" customHeight="1">
      <c r="C21" s="109"/>
      <c r="F21" s="78">
        <v>5000</v>
      </c>
      <c r="G21" s="57">
        <v>2075</v>
      </c>
      <c r="H21" s="57">
        <v>2240</v>
      </c>
      <c r="I21" s="57">
        <v>2410</v>
      </c>
      <c r="J21" s="57">
        <v>2595</v>
      </c>
      <c r="K21" s="57">
        <v>2795</v>
      </c>
      <c r="L21" s="110"/>
      <c r="M21" s="111"/>
      <c r="N21" s="112">
        <v>30</v>
      </c>
      <c r="O21" s="113" t="e">
        <f>R15+(B12-O14)*(R17-R15)/(O16-O14)</f>
        <v>#REF!</v>
      </c>
      <c r="P21" s="73" t="s">
        <v>81</v>
      </c>
      <c r="Q21" s="60" t="e">
        <f t="array" ref="Q21">INDEX(O18:O22,MATCH(B4,G14:K14,1)+1)</f>
        <v>#REF!</v>
      </c>
      <c r="S21" s="60"/>
    </row>
    <row r="22" spans="2:19" ht="12" customHeight="1">
      <c r="F22" s="78">
        <v>6000</v>
      </c>
      <c r="G22" s="57">
        <v>2305</v>
      </c>
      <c r="H22" s="57">
        <v>2485</v>
      </c>
      <c r="I22" s="57">
        <v>2680</v>
      </c>
      <c r="J22" s="57">
        <v>2895</v>
      </c>
      <c r="K22" s="57">
        <v>3125</v>
      </c>
      <c r="L22" s="56"/>
      <c r="N22" s="114">
        <v>40</v>
      </c>
      <c r="O22" s="62" t="e">
        <f>S15+(B12-O14)*(S17-S15)/(O16-O14)</f>
        <v>#REF!</v>
      </c>
      <c r="P22" s="62"/>
      <c r="Q22" s="101"/>
      <c r="S22" s="60"/>
    </row>
    <row r="23" spans="2:19" ht="12" customHeight="1">
      <c r="F23" s="78">
        <v>7000</v>
      </c>
      <c r="G23" s="57">
        <v>2565</v>
      </c>
      <c r="H23" s="57">
        <v>2770</v>
      </c>
      <c r="I23" s="57">
        <v>3000</v>
      </c>
      <c r="J23" s="57">
        <v>3245</v>
      </c>
      <c r="K23" s="57">
        <v>3515</v>
      </c>
      <c r="L23" s="56"/>
      <c r="S23" s="60"/>
    </row>
    <row r="24" spans="2:19" ht="12" customHeight="1">
      <c r="F24" s="78">
        <v>8000</v>
      </c>
      <c r="G24" s="57">
        <v>2870</v>
      </c>
      <c r="H24" s="57">
        <v>3110</v>
      </c>
      <c r="I24" s="57">
        <v>3375</v>
      </c>
      <c r="J24" s="57">
        <v>3670</v>
      </c>
      <c r="K24" s="57">
        <v>3990</v>
      </c>
      <c r="L24" s="61"/>
      <c r="M24" s="62"/>
      <c r="N24" s="62"/>
      <c r="O24" s="62"/>
      <c r="P24" s="62"/>
      <c r="Q24" s="62"/>
      <c r="R24" s="62"/>
      <c r="S24" s="101"/>
    </row>
    <row r="25" spans="2:19" ht="12" customHeight="1">
      <c r="F25" s="148" t="s">
        <v>83</v>
      </c>
      <c r="G25" s="149"/>
      <c r="H25" s="149"/>
      <c r="I25" s="149"/>
      <c r="J25" s="149"/>
      <c r="K25" s="150"/>
      <c r="L25" s="104" t="s">
        <v>53</v>
      </c>
      <c r="M25" s="70"/>
      <c r="N25" s="104" t="s">
        <v>84</v>
      </c>
      <c r="O25" s="70"/>
      <c r="P25" s="70"/>
      <c r="Q25" s="70"/>
      <c r="R25" s="70"/>
      <c r="S25" s="71"/>
    </row>
    <row r="26" spans="2:19" ht="12" customHeight="1">
      <c r="F26" s="78" t="s">
        <v>55</v>
      </c>
      <c r="G26" s="57">
        <v>0</v>
      </c>
      <c r="H26" s="57">
        <v>10</v>
      </c>
      <c r="I26" s="57">
        <v>20</v>
      </c>
      <c r="J26" s="57">
        <v>30</v>
      </c>
      <c r="K26" s="57">
        <v>40</v>
      </c>
      <c r="L26" s="56" t="s">
        <v>73</v>
      </c>
      <c r="M26" s="73">
        <f t="array" ref="M26">INDEX(G26:K26,MATCH(C4,G26:K26,1))</f>
        <v>0</v>
      </c>
      <c r="N26" s="56" t="s">
        <v>73</v>
      </c>
      <c r="O26" s="73">
        <f t="array" ref="O26">INDEX(F28:F36,MATCH(C12,F28:F36,1))</f>
        <v>8000</v>
      </c>
      <c r="S26" s="60"/>
    </row>
    <row r="27" spans="2:19" ht="12" customHeight="1">
      <c r="F27" s="78" t="s">
        <v>58</v>
      </c>
      <c r="G27" s="73" t="s">
        <v>59</v>
      </c>
      <c r="H27" s="73" t="s">
        <v>59</v>
      </c>
      <c r="I27" s="73" t="s">
        <v>59</v>
      </c>
      <c r="J27" s="73" t="s">
        <v>59</v>
      </c>
      <c r="K27" s="73" t="s">
        <v>59</v>
      </c>
      <c r="L27" s="56" t="s">
        <v>77</v>
      </c>
      <c r="M27" s="73">
        <f t="array" ref="M27">INDEX(G28:K28,MATCH(C4,G14:K14,1))</f>
        <v>495</v>
      </c>
      <c r="N27" s="56" t="s">
        <v>77</v>
      </c>
      <c r="O27" s="73">
        <f t="array" ref="O27">INDEX(G28:G36,MATCH(C12,F28:F36,1))</f>
        <v>665</v>
      </c>
      <c r="P27" s="73">
        <f t="array" ref="P27">INDEX(H28:H36,MATCH(C12,F28:F36,1))</f>
        <v>690</v>
      </c>
      <c r="Q27" s="73">
        <f t="array" ref="Q27">INDEX(I28:I36,MATCH(C12,F28:F36,1))</f>
        <v>710</v>
      </c>
      <c r="R27" s="73">
        <f t="array" ref="R27">INDEX(J28:J36,MATCH(C12,F28:F36,1))</f>
        <v>735</v>
      </c>
      <c r="S27" s="60">
        <f t="array" ref="S27">INDEX(K28:K36,MATCH(C12,F28:F36,1))</f>
        <v>760</v>
      </c>
    </row>
    <row r="28" spans="2:19" ht="12" customHeight="1">
      <c r="F28" s="78">
        <v>0</v>
      </c>
      <c r="G28" s="57">
        <v>495</v>
      </c>
      <c r="H28" s="57">
        <v>510</v>
      </c>
      <c r="I28" s="57">
        <v>530</v>
      </c>
      <c r="J28" s="57">
        <v>545</v>
      </c>
      <c r="K28" s="57">
        <v>565</v>
      </c>
      <c r="L28" s="56" t="s">
        <v>79</v>
      </c>
      <c r="M28" s="73">
        <f t="array" ref="M28">INDEX(G26:K26,MATCH(C4,G26:K26,1)+1)</f>
        <v>10</v>
      </c>
      <c r="N28" s="56" t="s">
        <v>79</v>
      </c>
      <c r="O28" s="73" t="e">
        <f t="array" ref="O28">INDEX(F28:F36,MATCH(C12,F28:F36,1)+1)</f>
        <v>#REF!</v>
      </c>
      <c r="S28" s="60"/>
    </row>
    <row r="29" spans="2:19" ht="12" customHeight="1">
      <c r="F29" s="78">
        <v>1000</v>
      </c>
      <c r="G29" s="57">
        <v>510</v>
      </c>
      <c r="H29" s="57">
        <v>530</v>
      </c>
      <c r="I29" s="57">
        <v>550</v>
      </c>
      <c r="J29" s="57">
        <v>565</v>
      </c>
      <c r="K29" s="57">
        <v>585</v>
      </c>
      <c r="L29" s="56" t="s">
        <v>81</v>
      </c>
      <c r="M29" s="73">
        <f t="array" ref="M29">INDEX(G28:K28,MATCH(C4,G26:K26,1)+1)</f>
        <v>510</v>
      </c>
      <c r="N29" s="61" t="s">
        <v>81</v>
      </c>
      <c r="O29" s="62" t="e">
        <f t="array" ref="O29">INDEX(G28:G36,MATCH(C12,F28:F36,1)+1)</f>
        <v>#REF!</v>
      </c>
      <c r="P29" s="62" t="e">
        <f t="array" ref="P29">INDEX(H28:H36,MATCH(C12,F28:F36,1)+1)</f>
        <v>#REF!</v>
      </c>
      <c r="Q29" s="62" t="e">
        <f t="array" ref="Q29">INDEX(I28:I36,MATCH(C12,F28:F36,1)+1)</f>
        <v>#REF!</v>
      </c>
      <c r="R29" s="62" t="e">
        <f t="array" ref="R29">INDEX(J28:J36,MATCH(C12,F28:F36,1)+1)</f>
        <v>#REF!</v>
      </c>
      <c r="S29" s="101" t="e">
        <f t="array" ref="S29">INDEX(K28:K36,MATCH(C12,F28:F36,1)+1)</f>
        <v>#REF!</v>
      </c>
    </row>
    <row r="30" spans="2:19" ht="12" customHeight="1">
      <c r="F30" s="78">
        <v>2000</v>
      </c>
      <c r="G30" s="57">
        <v>530</v>
      </c>
      <c r="H30" s="57">
        <v>550</v>
      </c>
      <c r="I30" s="57">
        <v>570</v>
      </c>
      <c r="J30" s="57">
        <v>590</v>
      </c>
      <c r="K30" s="57">
        <v>610</v>
      </c>
      <c r="L30" s="56"/>
      <c r="N30" s="107">
        <v>0</v>
      </c>
      <c r="O30" s="70" t="e">
        <f>O27+(C12-O26)*(O29-O27)/(O28-O26)</f>
        <v>#REF!</v>
      </c>
      <c r="P30" s="70" t="s">
        <v>73</v>
      </c>
      <c r="Q30" s="71">
        <f t="array" ref="Q30">INDEX(G26:K26,MATCH(C4,G26:K26,1))</f>
        <v>0</v>
      </c>
      <c r="S30" s="60"/>
    </row>
    <row r="31" spans="2:19" ht="12" customHeight="1">
      <c r="F31" s="78">
        <v>3000</v>
      </c>
      <c r="G31" s="57">
        <v>550</v>
      </c>
      <c r="H31" s="57">
        <v>570</v>
      </c>
      <c r="I31" s="57">
        <v>590</v>
      </c>
      <c r="J31" s="57">
        <v>610</v>
      </c>
      <c r="K31" s="57">
        <v>630</v>
      </c>
      <c r="L31" s="56"/>
      <c r="N31" s="108">
        <v>10</v>
      </c>
      <c r="O31" s="73" t="e">
        <f>P27+(C12-O26)*(P29-P27)/(O28-O26)</f>
        <v>#REF!</v>
      </c>
      <c r="P31" s="73" t="s">
        <v>77</v>
      </c>
      <c r="Q31" s="60" t="e">
        <f t="array" ref="Q31">INDEX(O30:O34,MATCH(C4,G26:K26,1))</f>
        <v>#REF!</v>
      </c>
      <c r="S31" s="60"/>
    </row>
    <row r="32" spans="2:19" ht="12" customHeight="1">
      <c r="F32" s="78">
        <v>4000</v>
      </c>
      <c r="G32" s="57">
        <v>570</v>
      </c>
      <c r="H32" s="57">
        <v>590</v>
      </c>
      <c r="I32" s="57">
        <v>615</v>
      </c>
      <c r="J32" s="57">
        <v>635</v>
      </c>
      <c r="K32" s="57">
        <v>655</v>
      </c>
      <c r="L32" s="56"/>
      <c r="N32" s="108">
        <v>20</v>
      </c>
      <c r="O32" s="73" t="e">
        <f>Q27+(C12-O26)*(Q29-Q27)/(O28-O26)</f>
        <v>#REF!</v>
      </c>
      <c r="P32" s="73" t="s">
        <v>79</v>
      </c>
      <c r="Q32" s="60">
        <f t="array" ref="Q32">INDEX(G26:K26,MATCH(C4,G26:K26,1)+1)</f>
        <v>10</v>
      </c>
      <c r="S32" s="60"/>
    </row>
    <row r="33" spans="6:19" ht="12" customHeight="1">
      <c r="F33" s="78">
        <v>5000</v>
      </c>
      <c r="G33" s="57">
        <v>590</v>
      </c>
      <c r="H33" s="57">
        <v>615</v>
      </c>
      <c r="I33" s="57">
        <v>635</v>
      </c>
      <c r="J33" s="57">
        <v>655</v>
      </c>
      <c r="K33" s="57">
        <v>680</v>
      </c>
      <c r="L33" s="56"/>
      <c r="N33" s="112">
        <v>30</v>
      </c>
      <c r="O33" s="113" t="e">
        <f>R27+(C12-O26)*(R29-R27)/(O28-O26)</f>
        <v>#REF!</v>
      </c>
      <c r="P33" s="73" t="s">
        <v>81</v>
      </c>
      <c r="Q33" s="60" t="e">
        <f t="array" ref="Q33">INDEX(O30:O34,MATCH(C4,G26:K26,1)+1)</f>
        <v>#REF!</v>
      </c>
      <c r="S33" s="60"/>
    </row>
    <row r="34" spans="6:19" ht="12" customHeight="1">
      <c r="F34" s="78">
        <v>6000</v>
      </c>
      <c r="G34" s="57">
        <v>615</v>
      </c>
      <c r="H34" s="57">
        <v>640</v>
      </c>
      <c r="I34" s="57">
        <v>660</v>
      </c>
      <c r="J34" s="57">
        <v>685</v>
      </c>
      <c r="K34" s="57">
        <v>705</v>
      </c>
      <c r="L34" s="56"/>
      <c r="N34" s="114">
        <v>40</v>
      </c>
      <c r="O34" s="62" t="e">
        <f>S27+(C12-O26)*(S29-S27)/(O28-O26)</f>
        <v>#REF!</v>
      </c>
      <c r="P34" s="62"/>
      <c r="Q34" s="101"/>
      <c r="S34" s="60"/>
    </row>
    <row r="35" spans="6:19" ht="12" customHeight="1">
      <c r="F35" s="78">
        <v>7000</v>
      </c>
      <c r="G35" s="57">
        <v>640</v>
      </c>
      <c r="H35" s="57">
        <v>660</v>
      </c>
      <c r="I35" s="57">
        <v>685</v>
      </c>
      <c r="J35" s="57">
        <v>710</v>
      </c>
      <c r="K35" s="57">
        <v>730</v>
      </c>
      <c r="L35" s="56"/>
      <c r="S35" s="60"/>
    </row>
    <row r="36" spans="6:19" ht="12" customHeight="1">
      <c r="F36" s="102">
        <v>8000</v>
      </c>
      <c r="G36" s="115">
        <v>665</v>
      </c>
      <c r="H36" s="115">
        <v>690</v>
      </c>
      <c r="I36" s="115">
        <v>710</v>
      </c>
      <c r="J36" s="115">
        <v>735</v>
      </c>
      <c r="K36" s="115">
        <v>760</v>
      </c>
      <c r="L36" s="61"/>
      <c r="M36" s="62"/>
      <c r="N36" s="62"/>
      <c r="O36" s="62"/>
      <c r="P36" s="62"/>
      <c r="Q36" s="62"/>
      <c r="R36" s="62"/>
      <c r="S36" s="101"/>
    </row>
    <row r="37" spans="6:19" ht="12" customHeight="1">
      <c r="F37" s="142" t="s">
        <v>85</v>
      </c>
      <c r="G37" s="143"/>
      <c r="H37" s="143"/>
      <c r="I37" s="143"/>
      <c r="J37" s="143"/>
      <c r="K37" s="144"/>
      <c r="L37" s="104" t="s">
        <v>53</v>
      </c>
      <c r="M37" s="70"/>
      <c r="N37" s="104" t="s">
        <v>84</v>
      </c>
      <c r="O37" s="70"/>
      <c r="P37" s="70"/>
      <c r="Q37" s="70"/>
      <c r="R37" s="70"/>
      <c r="S37" s="71"/>
    </row>
    <row r="38" spans="6:19" ht="12" customHeight="1">
      <c r="F38" s="116" t="s">
        <v>55</v>
      </c>
      <c r="G38" s="117">
        <v>0</v>
      </c>
      <c r="H38" s="117">
        <v>10</v>
      </c>
      <c r="I38" s="117">
        <v>20</v>
      </c>
      <c r="J38" s="117">
        <v>30</v>
      </c>
      <c r="K38" s="118">
        <v>40</v>
      </c>
      <c r="L38" s="56" t="s">
        <v>73</v>
      </c>
      <c r="M38" s="73">
        <f t="array" ref="M38">INDEX(G38:K38,MATCH(C4,G38:K38,1))</f>
        <v>0</v>
      </c>
      <c r="N38" s="56" t="s">
        <v>73</v>
      </c>
      <c r="O38" s="73">
        <f t="array" ref="O38">INDEX(F40:F48,MATCH(C12,F40:F48,1))</f>
        <v>8000</v>
      </c>
      <c r="S38" s="60"/>
    </row>
    <row r="39" spans="6:19" ht="12" customHeight="1">
      <c r="F39" s="78" t="s">
        <v>58</v>
      </c>
      <c r="G39" s="57" t="s">
        <v>75</v>
      </c>
      <c r="H39" s="57" t="s">
        <v>76</v>
      </c>
      <c r="I39" s="57" t="s">
        <v>76</v>
      </c>
      <c r="J39" s="57" t="s">
        <v>76</v>
      </c>
      <c r="K39" s="119" t="s">
        <v>76</v>
      </c>
      <c r="L39" s="56" t="s">
        <v>77</v>
      </c>
      <c r="M39" s="73">
        <f t="array" ref="M39">INDEX(G40:K40,MATCH(C4,G26:K26,1))</f>
        <v>1205</v>
      </c>
      <c r="N39" s="56" t="s">
        <v>77</v>
      </c>
      <c r="O39" s="73">
        <f t="array" ref="O39">INDEX(G40:G48,MATCH(C12,F40:F48,1))</f>
        <v>1500</v>
      </c>
      <c r="P39" s="73">
        <f t="array" ref="P39">INDEX(H40:H48,MATCH(C12,F40:F48,1))</f>
        <v>1540</v>
      </c>
      <c r="Q39" s="73">
        <f t="array" ref="Q39">INDEX(I40:I48,MATCH(C12,F40:F48,1))</f>
        <v>1580</v>
      </c>
      <c r="R39" s="73">
        <f t="array" ref="R39">INDEX(J40:J48,MATCH(C12,F40:F48,1))</f>
        <v>1620</v>
      </c>
      <c r="S39" s="60">
        <f t="array" ref="S39">INDEX(K40:K48,MATCH(C12,F40:F48,1))</f>
        <v>1665</v>
      </c>
    </row>
    <row r="40" spans="6:19" ht="12" customHeight="1">
      <c r="F40" s="78">
        <v>0</v>
      </c>
      <c r="G40" s="57">
        <v>1205</v>
      </c>
      <c r="H40" s="57">
        <v>1235</v>
      </c>
      <c r="I40" s="57">
        <v>1265</v>
      </c>
      <c r="J40" s="57">
        <v>1295</v>
      </c>
      <c r="K40" s="119">
        <v>1330</v>
      </c>
      <c r="L40" s="56" t="s">
        <v>79</v>
      </c>
      <c r="M40" s="73">
        <f t="array" ref="M40">INDEX(G38:K38,MATCH(C4,G38:K38,1)+1)</f>
        <v>10</v>
      </c>
      <c r="N40" s="56" t="s">
        <v>79</v>
      </c>
      <c r="O40" s="73" t="e">
        <f t="array" ref="O40">INDEX(F40:F48,MATCH(C12,F40:F48,1)+1)</f>
        <v>#REF!</v>
      </c>
      <c r="S40" s="60"/>
    </row>
    <row r="41" spans="6:19" ht="12" customHeight="1">
      <c r="F41" s="78">
        <v>1000</v>
      </c>
      <c r="G41" s="57">
        <v>1235</v>
      </c>
      <c r="H41" s="57">
        <v>1265</v>
      </c>
      <c r="I41" s="57">
        <v>1300</v>
      </c>
      <c r="J41" s="57">
        <v>1330</v>
      </c>
      <c r="K41" s="119">
        <v>1365</v>
      </c>
      <c r="L41" s="56" t="s">
        <v>81</v>
      </c>
      <c r="M41" s="73">
        <f t="array" ref="M41">INDEX(G40:K40,MATCH(C5,G38:K38,1)+1)</f>
        <v>1235</v>
      </c>
      <c r="N41" s="61" t="s">
        <v>81</v>
      </c>
      <c r="O41" s="62" t="e">
        <f t="array" ref="O41">INDEX(G40:G48,MATCH(C12,F40:F48,1)+1)</f>
        <v>#REF!</v>
      </c>
      <c r="P41" s="62" t="e">
        <f t="array" ref="P41">INDEX(H40:H48,MATCH(C12,F40:F48,1)+1)</f>
        <v>#REF!</v>
      </c>
      <c r="Q41" s="62" t="e">
        <f t="array" ref="Q41">INDEX(I40:I48,MATCH(C12,F40:F48,1)+1)</f>
        <v>#REF!</v>
      </c>
      <c r="R41" s="62" t="e">
        <f t="array" ref="R41">INDEX(J40:J48,MATCH(C12,F40:F48,1)+1)</f>
        <v>#REF!</v>
      </c>
      <c r="S41" s="101" t="e">
        <f t="array" ref="S41">INDEX(K40:K48,MATCH(C12,F40:F48,1)+1)</f>
        <v>#REF!</v>
      </c>
    </row>
    <row r="42" spans="6:19" ht="12" customHeight="1">
      <c r="F42" s="78">
        <v>2000</v>
      </c>
      <c r="G42" s="57">
        <v>1265</v>
      </c>
      <c r="H42" s="57">
        <v>1300</v>
      </c>
      <c r="I42" s="57">
        <v>1335</v>
      </c>
      <c r="J42" s="57">
        <v>1370</v>
      </c>
      <c r="K42" s="119">
        <v>1405</v>
      </c>
      <c r="L42" s="56"/>
      <c r="N42" s="107">
        <v>0</v>
      </c>
      <c r="O42" s="70" t="e">
        <f>O39+(C12-O38)*(O41-O39)/(O40-O38)</f>
        <v>#REF!</v>
      </c>
      <c r="P42" s="70" t="s">
        <v>73</v>
      </c>
      <c r="Q42" s="71">
        <f t="array" ref="Q42">INDEX(G38:K38,MATCH(C4,G38:K38,1))</f>
        <v>0</v>
      </c>
      <c r="S42" s="60"/>
    </row>
    <row r="43" spans="6:19" ht="12" customHeight="1">
      <c r="F43" s="78">
        <v>3000</v>
      </c>
      <c r="G43" s="57">
        <v>1300</v>
      </c>
      <c r="H43" s="57">
        <v>1335</v>
      </c>
      <c r="I43" s="57">
        <v>1370</v>
      </c>
      <c r="J43" s="57">
        <v>1405</v>
      </c>
      <c r="K43" s="119">
        <v>1440</v>
      </c>
      <c r="L43" s="56"/>
      <c r="N43" s="108">
        <v>10</v>
      </c>
      <c r="O43" s="73" t="e">
        <f>P39+(C12-O38)*(P41-P39)/(O40-O38)</f>
        <v>#REF!</v>
      </c>
      <c r="P43" s="73" t="s">
        <v>77</v>
      </c>
      <c r="Q43" s="60" t="e">
        <f t="array" ref="Q43">INDEX(O42:O46,MATCH(C4,G38:K38,1))</f>
        <v>#REF!</v>
      </c>
      <c r="S43" s="60"/>
    </row>
    <row r="44" spans="6:19" ht="12" customHeight="1">
      <c r="F44" s="78">
        <v>4000</v>
      </c>
      <c r="G44" s="57">
        <v>1335</v>
      </c>
      <c r="H44" s="57">
        <v>1370</v>
      </c>
      <c r="I44" s="57">
        <v>1410</v>
      </c>
      <c r="J44" s="57">
        <v>1445</v>
      </c>
      <c r="K44" s="119">
        <v>1480</v>
      </c>
      <c r="L44" s="56"/>
      <c r="N44" s="108">
        <v>20</v>
      </c>
      <c r="O44" s="73" t="e">
        <f>Q39+(C12-O38)*(Q41-Q39)/(O40-O38)</f>
        <v>#REF!</v>
      </c>
      <c r="P44" s="73" t="s">
        <v>79</v>
      </c>
      <c r="Q44" s="60">
        <f t="array" ref="Q44">INDEX(G38:K38,MATCH(C4,G38:K38,1)+1)</f>
        <v>10</v>
      </c>
      <c r="S44" s="60"/>
    </row>
    <row r="45" spans="6:19" ht="12" customHeight="1">
      <c r="F45" s="78">
        <v>5000</v>
      </c>
      <c r="G45" s="57">
        <v>1370</v>
      </c>
      <c r="H45" s="57">
        <v>1415</v>
      </c>
      <c r="I45" s="57">
        <v>1450</v>
      </c>
      <c r="J45" s="57">
        <v>1485</v>
      </c>
      <c r="K45" s="119">
        <v>1525</v>
      </c>
      <c r="L45" s="56"/>
      <c r="N45" s="112">
        <v>30</v>
      </c>
      <c r="O45" s="113" t="e">
        <f>R39+(C12-O38)*(R41-R39)/(O40-O38)</f>
        <v>#REF!</v>
      </c>
      <c r="P45" s="73" t="s">
        <v>81</v>
      </c>
      <c r="Q45" s="60" t="e">
        <f t="array" ref="Q45">INDEX(O42:O46,MATCH(C4,G38:K38,1)+1)</f>
        <v>#REF!</v>
      </c>
      <c r="S45" s="60"/>
    </row>
    <row r="46" spans="6:19" ht="12" customHeight="1">
      <c r="F46" s="78">
        <v>6000</v>
      </c>
      <c r="G46" s="57">
        <v>1415</v>
      </c>
      <c r="H46" s="57">
        <v>1455</v>
      </c>
      <c r="I46" s="57">
        <v>1490</v>
      </c>
      <c r="J46" s="57">
        <v>1535</v>
      </c>
      <c r="K46" s="119">
        <v>1570</v>
      </c>
      <c r="L46" s="56"/>
      <c r="N46" s="114">
        <v>40</v>
      </c>
      <c r="O46" s="62" t="e">
        <f>S39+(C12-O38)*(S41-S39)/(O40-O38)</f>
        <v>#REF!</v>
      </c>
      <c r="P46" s="62"/>
      <c r="Q46" s="101"/>
      <c r="S46" s="60"/>
    </row>
    <row r="47" spans="6:19" ht="12" customHeight="1">
      <c r="F47" s="78">
        <v>7000</v>
      </c>
      <c r="G47" s="57">
        <v>1455</v>
      </c>
      <c r="H47" s="57">
        <v>1495</v>
      </c>
      <c r="I47" s="57">
        <v>1535</v>
      </c>
      <c r="J47" s="57">
        <v>1575</v>
      </c>
      <c r="K47" s="119">
        <v>1615</v>
      </c>
      <c r="L47" s="56"/>
      <c r="S47" s="60"/>
    </row>
    <row r="48" spans="6:19" ht="12" customHeight="1">
      <c r="F48" s="102">
        <v>8000</v>
      </c>
      <c r="G48" s="115">
        <v>1500</v>
      </c>
      <c r="H48" s="115">
        <v>1540</v>
      </c>
      <c r="I48" s="115">
        <v>1580</v>
      </c>
      <c r="J48" s="115">
        <v>1620</v>
      </c>
      <c r="K48" s="120">
        <v>1665</v>
      </c>
      <c r="L48" s="61"/>
      <c r="M48" s="62"/>
      <c r="N48" s="62"/>
      <c r="O48" s="62"/>
      <c r="P48" s="62"/>
      <c r="Q48" s="62"/>
      <c r="R48" s="62"/>
      <c r="S48" s="101"/>
    </row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sheetProtection algorithmName="SHA-512" hashValue="KvLSR396u9JqXGlLmN0NVFw/0TEBNOroZedJuxY8ZpNQm5sACNnV06IrhxYiAs1hscy4GUWgiIMPJujOlzigtg==" saltValue="4kSRyYrE2Lz/yvfmhqv5VQ==" spinCount="100000" sheet="1" objects="1" scenarios="1" selectLockedCells="1"/>
  <mergeCells count="6">
    <mergeCell ref="F37:K37"/>
    <mergeCell ref="A1:B1"/>
    <mergeCell ref="C1:D1"/>
    <mergeCell ref="F1:K1"/>
    <mergeCell ref="F13:K13"/>
    <mergeCell ref="F25:K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W&amp;B</vt:lpstr>
      <vt:lpstr>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Skaggs</dc:creator>
  <cp:lastModifiedBy>Dag Selander</cp:lastModifiedBy>
  <dcterms:created xsi:type="dcterms:W3CDTF">2019-09-13T22:11:55Z</dcterms:created>
  <dcterms:modified xsi:type="dcterms:W3CDTF">2024-03-19T15:30:59Z</dcterms:modified>
</cp:coreProperties>
</file>