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.shortcut-targets-by-id\1qrysGJmP-nQ5H_VvKVsotkOeCl6aAVqS\Lake Elmo Aero\Flight Training\Aircraft\C-172M N757LE\"/>
    </mc:Choice>
  </mc:AlternateContent>
  <xr:revisionPtr revIDLastSave="0" documentId="13_ncr:1_{E3FA14BB-CE05-4147-871E-B1D20770532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&amp;B" sheetId="1" r:id="rId1"/>
    <sheet name="Perform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4P72yaWZh4qiTHiGzXYpNF87BcMykyUTV33sFGom5s="/>
    </ext>
  </extLst>
</workbook>
</file>

<file path=xl/calcChain.xml><?xml version="1.0" encoding="utf-8"?>
<calcChain xmlns="http://schemas.openxmlformats.org/spreadsheetml/2006/main">
  <c r="D19" i="1" l="1"/>
  <c r="F19" i="1" s="1"/>
  <c r="D18" i="1"/>
  <c r="F18" i="1" s="1"/>
  <c r="C24" i="1"/>
  <c r="C10" i="2"/>
  <c r="B10" i="2"/>
  <c r="C9" i="2"/>
  <c r="B9" i="2"/>
  <c r="C8" i="2"/>
  <c r="B8" i="2"/>
  <c r="C7" i="2"/>
  <c r="B7" i="2"/>
  <c r="C6" i="2"/>
  <c r="B6" i="2"/>
  <c r="C5" i="2"/>
  <c r="M41" i="2" s="1" a="1"/>
  <c r="M41" i="2" s="1"/>
  <c r="B5" i="2"/>
  <c r="C4" i="2"/>
  <c r="B4" i="2"/>
  <c r="C3" i="2"/>
  <c r="B3" i="2"/>
  <c r="F36" i="1"/>
  <c r="E12" i="2" s="1"/>
  <c r="F35" i="1"/>
  <c r="E11" i="2" s="1"/>
  <c r="D35" i="1"/>
  <c r="D36" i="1" s="1"/>
  <c r="C13" i="2" s="1"/>
  <c r="C35" i="1"/>
  <c r="C36" i="1" s="1"/>
  <c r="B13" i="2" s="1"/>
  <c r="D34" i="1"/>
  <c r="C11" i="2" s="1"/>
  <c r="C34" i="1"/>
  <c r="B11" i="2" s="1"/>
  <c r="F33" i="1"/>
  <c r="E10" i="2" s="1"/>
  <c r="F32" i="1"/>
  <c r="E9" i="2" s="1"/>
  <c r="D23" i="1"/>
  <c r="F23" i="1" s="1"/>
  <c r="F21" i="1"/>
  <c r="F20" i="1"/>
  <c r="D17" i="1"/>
  <c r="F17" i="1" s="1"/>
  <c r="B2" i="1"/>
  <c r="D22" i="1" l="1"/>
  <c r="B14" i="1" s="1"/>
  <c r="F22" i="1"/>
  <c r="F24" i="1" s="1"/>
  <c r="B12" i="2"/>
  <c r="M4" i="2" a="1"/>
  <c r="M4" i="2" s="1"/>
  <c r="C12" i="2"/>
  <c r="Q20" i="2" a="1"/>
  <c r="Q20" i="2" s="1"/>
  <c r="M3" i="2" a="1"/>
  <c r="M3" i="2" s="1"/>
  <c r="M38" i="2" a="1"/>
  <c r="M38" i="2" s="1"/>
  <c r="M40" i="2" a="1"/>
  <c r="M40" i="2" s="1"/>
  <c r="Q9" i="2" a="1"/>
  <c r="Q9" i="2" s="1"/>
  <c r="Q42" i="2" a="1"/>
  <c r="Q42" i="2" s="1"/>
  <c r="M26" i="2" a="1"/>
  <c r="M26" i="2" s="1"/>
  <c r="M28" i="2" a="1"/>
  <c r="M28" i="2" s="1"/>
  <c r="M14" i="2" a="1"/>
  <c r="M14" i="2" s="1"/>
  <c r="M5" i="2" a="1"/>
  <c r="M5" i="2" s="1"/>
  <c r="M16" i="2" a="1"/>
  <c r="M16" i="2" s="1"/>
  <c r="Q30" i="2" a="1"/>
  <c r="Q30" i="2" s="1"/>
  <c r="M39" i="2" a="1"/>
  <c r="M39" i="2" s="1"/>
  <c r="Q7" i="2" a="1"/>
  <c r="Q7" i="2" s="1"/>
  <c r="M2" i="2" a="1"/>
  <c r="M2" i="2" s="1"/>
  <c r="M15" i="2" a="1"/>
  <c r="M15" i="2" s="1"/>
  <c r="Q18" i="2" a="1"/>
  <c r="Q18" i="2" s="1"/>
  <c r="M27" i="2" a="1"/>
  <c r="M27" i="2" s="1"/>
  <c r="M29" i="2" a="1"/>
  <c r="M29" i="2" s="1"/>
  <c r="Q44" i="2" a="1"/>
  <c r="Q44" i="2" s="1"/>
  <c r="M17" i="2" a="1"/>
  <c r="M17" i="2" s="1"/>
  <c r="Q32" i="2" a="1"/>
  <c r="Q32" i="2" s="1"/>
  <c r="D24" i="1" l="1"/>
  <c r="E24" i="1" s="1"/>
  <c r="E22" i="1"/>
  <c r="O17" i="2" a="1"/>
  <c r="O17" i="2" s="1"/>
  <c r="P15" i="2" a="1"/>
  <c r="P15" i="2" s="1"/>
  <c r="R5" i="2" a="1"/>
  <c r="R5" i="2" s="1"/>
  <c r="O15" i="2" a="1"/>
  <c r="O15" i="2" s="1"/>
  <c r="Q5" i="2" a="1"/>
  <c r="Q5" i="2" s="1"/>
  <c r="S3" i="2" a="1"/>
  <c r="S3" i="2" s="1"/>
  <c r="P5" i="2" a="1"/>
  <c r="P5" i="2" s="1"/>
  <c r="O16" i="2" a="1"/>
  <c r="O16" i="2" s="1"/>
  <c r="R3" i="2" a="1"/>
  <c r="R3" i="2" s="1"/>
  <c r="O5" i="2" a="1"/>
  <c r="O5" i="2" s="1"/>
  <c r="O14" i="2" a="1"/>
  <c r="O14" i="2" s="1"/>
  <c r="Q3" i="2" a="1"/>
  <c r="Q3" i="2" s="1"/>
  <c r="O2" i="2" a="1"/>
  <c r="O2" i="2" s="1"/>
  <c r="S17" i="2" a="1"/>
  <c r="S17" i="2" s="1"/>
  <c r="P3" i="2" a="1"/>
  <c r="P3" i="2" s="1"/>
  <c r="R17" i="2" a="1"/>
  <c r="R17" i="2" s="1"/>
  <c r="S15" i="2" a="1"/>
  <c r="S15" i="2" s="1"/>
  <c r="O22" i="2" s="1"/>
  <c r="O3" i="2" a="1"/>
  <c r="O3" i="2" s="1"/>
  <c r="Q17" i="2" a="1"/>
  <c r="Q17" i="2" s="1"/>
  <c r="R15" i="2" a="1"/>
  <c r="R15" i="2" s="1"/>
  <c r="O4" i="2" a="1"/>
  <c r="O4" i="2" s="1"/>
  <c r="P17" i="2" a="1"/>
  <c r="P17" i="2" s="1"/>
  <c r="Q15" i="2" a="1"/>
  <c r="Q15" i="2" s="1"/>
  <c r="S5" i="2" a="1"/>
  <c r="S5" i="2" s="1"/>
  <c r="P29" i="2" a="1"/>
  <c r="P29" i="2" s="1"/>
  <c r="P27" i="2" a="1"/>
  <c r="P27" i="2" s="1"/>
  <c r="Q41" i="2" a="1"/>
  <c r="Q41" i="2" s="1"/>
  <c r="Q39" i="2" a="1"/>
  <c r="Q39" i="2" s="1"/>
  <c r="O29" i="2" a="1"/>
  <c r="O29" i="2" s="1"/>
  <c r="O27" i="2" a="1"/>
  <c r="O27" i="2" s="1"/>
  <c r="P41" i="2" a="1"/>
  <c r="P41" i="2" s="1"/>
  <c r="P39" i="2" a="1"/>
  <c r="P39" i="2" s="1"/>
  <c r="O41" i="2" a="1"/>
  <c r="O41" i="2" s="1"/>
  <c r="O39" i="2" a="1"/>
  <c r="O39" i="2" s="1"/>
  <c r="O26" i="2" a="1"/>
  <c r="O26" i="2" s="1"/>
  <c r="O28" i="2" a="1"/>
  <c r="O28" i="2" s="1"/>
  <c r="O38" i="2" a="1"/>
  <c r="O38" i="2" s="1"/>
  <c r="O40" i="2" a="1"/>
  <c r="O40" i="2" s="1"/>
  <c r="S29" i="2" a="1"/>
  <c r="S29" i="2" s="1"/>
  <c r="S27" i="2" a="1"/>
  <c r="S27" i="2" s="1"/>
  <c r="R29" i="2" a="1"/>
  <c r="R29" i="2" s="1"/>
  <c r="R27" i="2" a="1"/>
  <c r="R27" i="2" s="1"/>
  <c r="S41" i="2" a="1"/>
  <c r="S41" i="2" s="1"/>
  <c r="S39" i="2" a="1"/>
  <c r="S39" i="2" s="1"/>
  <c r="Q29" i="2" a="1"/>
  <c r="Q29" i="2" s="1"/>
  <c r="Q27" i="2" a="1"/>
  <c r="Q27" i="2" s="1"/>
  <c r="R41" i="2" a="1"/>
  <c r="R41" i="2" s="1"/>
  <c r="R39" i="2" a="1"/>
  <c r="R39" i="2" s="1"/>
  <c r="O43" i="2" l="1"/>
  <c r="Q45" i="2" s="1" a="1"/>
  <c r="Q45" i="2" s="1"/>
  <c r="O8" i="2"/>
  <c r="O32" i="2"/>
  <c r="O30" i="2"/>
  <c r="Q31" i="2" s="1" a="1"/>
  <c r="Q31" i="2" s="1"/>
  <c r="O45" i="2"/>
  <c r="O46" i="2"/>
  <c r="O44" i="2"/>
  <c r="O9" i="2"/>
  <c r="O33" i="2"/>
  <c r="O31" i="2"/>
  <c r="Q33" i="2" s="1" a="1"/>
  <c r="Q33" i="2" s="1"/>
  <c r="O10" i="2"/>
  <c r="O34" i="2"/>
  <c r="O20" i="2"/>
  <c r="O11" i="2"/>
  <c r="O21" i="2"/>
  <c r="O18" i="2"/>
  <c r="Q19" i="2" s="1" a="1"/>
  <c r="Q19" i="2" s="1"/>
  <c r="O42" i="2"/>
  <c r="Q43" i="2" s="1" a="1"/>
  <c r="Q43" i="2" s="1"/>
  <c r="C18" i="2" s="1"/>
  <c r="E7" i="2" s="1"/>
  <c r="F30" i="1" s="1"/>
  <c r="O7" i="2"/>
  <c r="Q8" i="2" s="1" a="1"/>
  <c r="Q8" i="2" s="1"/>
  <c r="O19" i="2"/>
  <c r="Q21" i="2" s="1" a="1"/>
  <c r="Q21" i="2" s="1"/>
  <c r="Q10" i="2" l="1" a="1"/>
  <c r="Q10" i="2" s="1"/>
  <c r="C15" i="2" s="1"/>
  <c r="E3" i="2" s="1"/>
  <c r="F26" i="1" s="1"/>
  <c r="C16" i="2"/>
  <c r="E4" i="2" s="1"/>
  <c r="F27" i="1" s="1"/>
  <c r="C17" i="2"/>
  <c r="E6" i="2" s="1"/>
  <c r="F29" i="1" s="1"/>
</calcChain>
</file>

<file path=xl/sharedStrings.xml><?xml version="1.0" encoding="utf-8"?>
<sst xmlns="http://schemas.openxmlformats.org/spreadsheetml/2006/main" count="171" uniqueCount="86">
  <si>
    <t>*FOR PLANNING PURPOSES ONLY, VERIFY WEIGHT AND BALANCE BEFORE FLIGHT*</t>
  </si>
  <si>
    <t>USAGE:</t>
  </si>
  <si>
    <t>Fill out the areas in Yellow</t>
  </si>
  <si>
    <t>Seat Occupancy Table:</t>
  </si>
  <si>
    <t>Pilot:</t>
  </si>
  <si>
    <t>Copilot:</t>
  </si>
  <si>
    <t>Rear Left:</t>
  </si>
  <si>
    <t>Rear Right:</t>
  </si>
  <si>
    <t>Remaining Useful Load:</t>
  </si>
  <si>
    <t>Item</t>
  </si>
  <si>
    <t>Weight</t>
  </si>
  <si>
    <t>Arm</t>
  </si>
  <si>
    <t>Moment</t>
  </si>
  <si>
    <t>Aircraft Licensed Empty Weight</t>
  </si>
  <si>
    <t>Fuel (38 Gallons Maximum)</t>
  </si>
  <si>
    <t>Front Seats</t>
  </si>
  <si>
    <t>Rear Seats</t>
  </si>
  <si>
    <t>Baggage Area (120lbs Max)</t>
  </si>
  <si>
    <t>Baggage Area 2 (50lbs Max)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</si>
  <si>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</si>
  <si>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</si>
  <si>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</si>
  <si>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</si>
  <si>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</si>
  <si>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</si>
  <si>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Performance:</t>
  </si>
  <si>
    <t>*Max Weight*</t>
  </si>
  <si>
    <t>Field Elevation:</t>
  </si>
  <si>
    <t>Takeoff Roll:</t>
  </si>
  <si>
    <t>Temperature  C:</t>
  </si>
  <si>
    <t>Takeoff 50ft:</t>
  </si>
  <si>
    <t>Dew Point C:</t>
  </si>
  <si>
    <t>Altimeter Setting:</t>
  </si>
  <si>
    <t>Landing Roll:</t>
  </si>
  <si>
    <t>Wind Direction:</t>
  </si>
  <si>
    <t>Landing 50ft:</t>
  </si>
  <si>
    <t>Wind Speed:</t>
  </si>
  <si>
    <t>Runway Heading:</t>
  </si>
  <si>
    <r>
      <rPr>
        <u/>
        <sz val="9"/>
        <color theme="1"/>
        <rFont val="Geneva"/>
      </rPr>
      <t>Depart</t>
    </r>
    <r>
      <rPr>
        <sz val="9"/>
        <color theme="1"/>
        <rFont val="Geneva"/>
      </rPr>
      <t xml:space="preserve"> Head Wind:</t>
    </r>
  </si>
  <si>
    <t>Soft Field? Y or N:</t>
  </si>
  <si>
    <r>
      <rPr>
        <u/>
        <sz val="9"/>
        <color theme="1"/>
        <rFont val="Geneva"/>
      </rPr>
      <t>Depart</t>
    </r>
    <r>
      <rPr>
        <sz val="9"/>
        <color theme="1"/>
        <rFont val="Geneva"/>
      </rPr>
      <t xml:space="preserve"> X-Wind:</t>
    </r>
  </si>
  <si>
    <t>Relative Humidity:</t>
  </si>
  <si>
    <t>Pressure Altitude:</t>
  </si>
  <si>
    <r>
      <rPr>
        <u/>
        <sz val="9"/>
        <color theme="1"/>
        <rFont val="Geneva"/>
      </rPr>
      <t>Dest</t>
    </r>
    <r>
      <rPr>
        <sz val="9"/>
        <color theme="1"/>
        <rFont val="Geneva"/>
      </rPr>
      <t xml:space="preserve"> Head Wind:</t>
    </r>
  </si>
  <si>
    <t>Density Altitude:</t>
  </si>
  <si>
    <r>
      <rPr>
        <u/>
        <sz val="9"/>
        <color theme="1"/>
        <rFont val="Geneva"/>
      </rPr>
      <t>Dest</t>
    </r>
    <r>
      <rPr>
        <sz val="9"/>
        <color theme="1"/>
        <rFont val="Geneva"/>
      </rPr>
      <t xml:space="preserve"> X-Wind:</t>
    </r>
  </si>
  <si>
    <t>Loaded CG</t>
  </si>
  <si>
    <t>Utility Category</t>
  </si>
  <si>
    <t>Loaded Moment</t>
  </si>
  <si>
    <t>Normal Category</t>
  </si>
  <si>
    <t>Performance Calculator</t>
  </si>
  <si>
    <t>Takeoff Data: GND Roll</t>
  </si>
  <si>
    <t>Temp inter</t>
  </si>
  <si>
    <t>Alt inter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</si>
  <si>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</si>
  <si>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</si>
  <si>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</si>
  <si>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</si>
  <si>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</si>
  <si>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</si>
  <si>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</si>
  <si>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</si>
  <si>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</si>
  <si>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</si>
  <si>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</si>
  <si>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Departure Head Wind:</t>
  </si>
  <si>
    <t>Departure X-Wind:</t>
  </si>
  <si>
    <t>Destination Headwind:</t>
  </si>
  <si>
    <t>Destination X-Wind: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</si>
  <si>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</si>
  <si>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</si>
  <si>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</si>
  <si>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</si>
  <si>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</si>
  <si>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</si>
  <si>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</si>
  <si>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</si>
  <si>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</si>
  <si>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</si>
  <si>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</si>
  <si>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</si>
  <si>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</si>
  <si>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</si>
  <si>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</si>
  <si>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</si>
  <si>
    <t>1975 Cessna 172M N757LE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</si>
</sst>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0&quot; gal&quot;"/>
    <numFmt numFmtId="166" formatCode="0&quot; Ft&quot;."/>
    <numFmt numFmtId="167" formatCode="0&quot;  KT&quot;"/>
    <numFmt numFmtId="168" formatCode="#%"/>
    <numFmt numFmtId="169" formatCode="0.0&quot;  KT&quot;"/>
    <numFmt numFmtId="170" formatCode="0.0"/>
  </numFmts>
  <fonts count="19">
    <font>
      <sz val="9"/>
      <color rgb="FF000000"/>
      <name val="Calibri"/>
      <scheme val="minor"/>
    </font>
    <font>
      <b/>
      <sz val="11"/>
      <color rgb="FFFF0000"/>
      <name val="Arimo"/>
    </font>
    <font>
      <sz val="9"/>
      <name val="Calibri"/>
    </font>
    <font>
      <sz val="9"/>
      <color theme="1"/>
      <name val="Arimo"/>
    </font>
    <font>
      <b/>
      <sz val="16"/>
      <color rgb="FFFF0000"/>
      <name val="Arimo"/>
    </font>
    <font>
      <b/>
      <sz val="12"/>
      <color theme="1"/>
      <name val="Arimo"/>
    </font>
    <font>
      <b/>
      <sz val="9"/>
      <color theme="1"/>
      <name val="Arimo"/>
    </font>
    <font>
      <b/>
      <sz val="9"/>
      <color rgb="FFFFFFFF"/>
      <name val="Arimo"/>
    </font>
    <font>
      <b/>
      <sz val="9"/>
      <color rgb="FF800000"/>
      <name val="Arimo"/>
    </font>
    <font>
      <b/>
      <u/>
      <sz val="9"/>
      <color theme="1"/>
      <name val="Arimo"/>
    </font>
    <font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sz val="14"/>
      <color theme="1"/>
      <name val="Arimo"/>
    </font>
    <font>
      <sz val="10"/>
      <color theme="1"/>
      <name val="Arimo"/>
    </font>
    <font>
      <sz val="9"/>
      <color theme="1"/>
      <name val="Calibri"/>
      <scheme val="minor"/>
    </font>
    <font>
      <u/>
      <sz val="9"/>
      <color theme="1"/>
      <name val="Geneva"/>
    </font>
    <font>
      <sz val="9"/>
      <color theme="1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 style="thin">
        <color rgb="FF000000"/>
      </right>
      <top style="thin">
        <color rgb="FF000000"/>
      </top>
      <bottom style="medium">
        <color rgb="FF3C3C3C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/>
      <top style="medium">
        <color rgb="FF000000"/>
      </top>
      <bottom style="thin">
        <color rgb="FFE5E5E5"/>
      </bottom>
      <diagonal/>
    </border>
    <border>
      <left style="medium">
        <color rgb="FF191919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191919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191919"/>
      </bottom>
      <diagonal/>
    </border>
    <border>
      <left/>
      <right style="medium">
        <color rgb="FF000000"/>
      </right>
      <top/>
      <bottom style="medium">
        <color rgb="FF191919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/>
    <xf numFmtId="0" fontId="3" fillId="2" borderId="13" xfId="0" applyFont="1" applyFill="1" applyBorder="1"/>
    <xf numFmtId="0" fontId="3" fillId="2" borderId="1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165" fontId="6" fillId="3" borderId="28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166" fontId="6" fillId="2" borderId="31" xfId="0" applyNumberFormat="1" applyFont="1" applyFill="1" applyBorder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 vertical="center"/>
    </xf>
    <xf numFmtId="166" fontId="3" fillId="2" borderId="3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67" fontId="6" fillId="2" borderId="32" xfId="0" applyNumberFormat="1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166" fontId="6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167" fontId="6" fillId="2" borderId="33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Border="1"/>
    <xf numFmtId="0" fontId="3" fillId="0" borderId="18" xfId="0" applyFont="1" applyBorder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165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165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center" vertical="center"/>
    </xf>
    <xf numFmtId="0" fontId="15" fillId="2" borderId="42" xfId="0" applyFont="1" applyFill="1" applyBorder="1"/>
    <xf numFmtId="0" fontId="14" fillId="2" borderId="43" xfId="0" applyFont="1" applyFill="1" applyBorder="1"/>
    <xf numFmtId="0" fontId="15" fillId="2" borderId="44" xfId="0" applyFont="1" applyFill="1" applyBorder="1"/>
    <xf numFmtId="0" fontId="14" fillId="2" borderId="45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6" fillId="0" borderId="46" xfId="0" applyFont="1" applyBorder="1"/>
    <xf numFmtId="0" fontId="16" fillId="0" borderId="0" xfId="0" applyFont="1"/>
    <xf numFmtId="0" fontId="6" fillId="0" borderId="0" xfId="0" applyFont="1" applyAlignment="1">
      <alignment horizontal="center"/>
    </xf>
    <xf numFmtId="0" fontId="3" fillId="0" borderId="47" xfId="0" applyFont="1" applyBorder="1"/>
    <xf numFmtId="0" fontId="3" fillId="0" borderId="2" xfId="0" applyFont="1" applyBorder="1" applyAlignment="1">
      <alignment horizontal="center"/>
    </xf>
    <xf numFmtId="0" fontId="3" fillId="0" borderId="48" xfId="0" applyFont="1" applyBorder="1"/>
    <xf numFmtId="0" fontId="3" fillId="0" borderId="46" xfId="0" applyFont="1" applyBorder="1"/>
    <xf numFmtId="0" fontId="3" fillId="3" borderId="4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1" fontId="3" fillId="0" borderId="0" xfId="0" applyNumberFormat="1" applyFont="1" applyAlignment="1">
      <alignment horizontal="center" vertical="center"/>
    </xf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0" xfId="0" applyFont="1" applyAlignment="1">
      <alignment horizontal="right"/>
    </xf>
    <xf numFmtId="169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166" fontId="3" fillId="0" borderId="0" xfId="0" applyNumberFormat="1" applyFont="1" applyAlignment="1">
      <alignment horizontal="center"/>
    </xf>
    <xf numFmtId="0" fontId="3" fillId="0" borderId="61" xfId="0" applyFont="1" applyBorder="1"/>
    <xf numFmtId="0" fontId="3" fillId="0" borderId="19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1" fontId="3" fillId="0" borderId="0" xfId="0" applyNumberFormat="1" applyFont="1"/>
    <xf numFmtId="0" fontId="14" fillId="2" borderId="66" xfId="0" applyFont="1" applyFill="1" applyBorder="1"/>
    <xf numFmtId="0" fontId="14" fillId="2" borderId="67" xfId="0" applyFont="1" applyFill="1" applyBorder="1"/>
    <xf numFmtId="0" fontId="15" fillId="2" borderId="66" xfId="0" applyFont="1" applyFill="1" applyBorder="1" applyAlignment="1">
      <alignment horizontal="right"/>
    </xf>
    <xf numFmtId="0" fontId="15" fillId="2" borderId="56" xfId="0" applyFont="1" applyFill="1" applyBorder="1"/>
    <xf numFmtId="0" fontId="15" fillId="0" borderId="18" xfId="0" applyFont="1" applyBorder="1" applyAlignment="1">
      <alignment horizontal="right"/>
    </xf>
    <xf numFmtId="0" fontId="3" fillId="0" borderId="63" xfId="0" applyFont="1" applyBorder="1" applyAlignment="1">
      <alignment horizontal="center"/>
    </xf>
    <xf numFmtId="0" fontId="3" fillId="0" borderId="71" xfId="0" applyFont="1" applyBorder="1"/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6" fillId="2" borderId="11" xfId="0" applyFont="1" applyFill="1" applyBorder="1" applyAlignment="1">
      <alignment horizontal="left" vertical="center"/>
    </xf>
    <xf numFmtId="0" fontId="2" fillId="0" borderId="9" xfId="0" applyFont="1" applyBorder="1"/>
    <xf numFmtId="0" fontId="7" fillId="4" borderId="11" xfId="0" applyFont="1" applyFill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1" fillId="0" borderId="18" xfId="0" applyFont="1" applyBorder="1" applyAlignment="1">
      <alignment horizontal="center" vertical="center"/>
    </xf>
    <xf numFmtId="0" fontId="2" fillId="0" borderId="29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4" fillId="0" borderId="10" xfId="0" applyFont="1" applyBorder="1" applyAlignment="1">
      <alignment horizontal="center" vertical="center" textRotation="180"/>
    </xf>
    <xf numFmtId="0" fontId="2" fillId="0" borderId="10" xfId="0" applyFont="1" applyBorder="1"/>
    <xf numFmtId="0" fontId="6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4" fillId="6" borderId="68" xfId="0" applyFont="1" applyFill="1" applyBorder="1" applyAlignment="1">
      <alignment horizontal="center"/>
    </xf>
    <xf numFmtId="0" fontId="2" fillId="0" borderId="69" xfId="0" applyFont="1" applyBorder="1"/>
    <xf numFmtId="0" fontId="2" fillId="0" borderId="70" xfId="0" applyFont="1" applyBorder="1"/>
    <xf numFmtId="0" fontId="5" fillId="6" borderId="35" xfId="0" applyFont="1" applyFill="1" applyBorder="1" applyAlignment="1">
      <alignment vertical="center"/>
    </xf>
    <xf numFmtId="0" fontId="2" fillId="0" borderId="36" xfId="0" applyFont="1" applyBorder="1"/>
    <xf numFmtId="0" fontId="5" fillId="6" borderId="37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14" fillId="6" borderId="64" xfId="0" applyFont="1" applyFill="1" applyBorder="1" applyAlignment="1">
      <alignment horizontal="center"/>
    </xf>
    <xf numFmtId="0" fontId="2" fillId="0" borderId="65" xfId="0" applyFont="1" applyBorder="1"/>
  </cellXfs>
  <cellStyles count="1">
    <cellStyle name="Normal" xfId="0" builtinId="0"/>
  </cellStyles>
  <dxfs count="21">
    <dxf>
      <font>
        <color theme="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909257113736936"/>
          <c:y val="0.16164892528745711"/>
          <c:w val="0.77185211366316386"/>
          <c:h val="0.68992535175864711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'W&amp;B'!$C$41:$C$45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'W&amp;B'!$D$41:$D$45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12-42B8-8C29-AC3C2CB8FBFF}"/>
            </c:ext>
          </c:extLst>
        </c:ser>
        <c:ser>
          <c:idx val="1"/>
          <c:order val="1"/>
          <c:tx>
            <c:v>Utility Category</c:v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'W&amp;B'!$E$41:$E$45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35.5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'W&amp;B'!$F$41:$F$45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2000</c:v>
                </c:pt>
                <c:pt idx="3">
                  <c:v>2000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A-4B23-8E5A-1C65844C3A51}"/>
            </c:ext>
          </c:extLst>
        </c:ser>
        <c:ser>
          <c:idx val="2"/>
          <c:order val="2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'W&amp;B'!$E$22</c:f>
              <c:numCache>
                <c:formatCode>#,##0.00</c:formatCode>
                <c:ptCount val="1"/>
                <c:pt idx="0">
                  <c:v>39.822807017543859</c:v>
                </c:pt>
              </c:numCache>
            </c:numRef>
          </c:xVal>
          <c:yVal>
            <c:numRef>
              <c:f>'W&amp;B'!$D$22</c:f>
              <c:numCache>
                <c:formatCode>#,##0.00</c:formatCode>
                <c:ptCount val="1"/>
                <c:pt idx="0">
                  <c:v>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A-4B23-8E5A-1C65844C3A51}"/>
            </c:ext>
          </c:extLst>
        </c:ser>
        <c:ser>
          <c:idx val="3"/>
          <c:order val="3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'W&amp;B'!$E$24</c:f>
              <c:numCache>
                <c:formatCode>0.00</c:formatCode>
                <c:ptCount val="1"/>
                <c:pt idx="0">
                  <c:v>39.822807017543859</c:v>
                </c:pt>
              </c:numCache>
            </c:numRef>
          </c:xVal>
          <c:yVal>
            <c:numRef>
              <c:f>'W&amp;B'!$D$24</c:f>
              <c:numCache>
                <c:formatCode>#,##0.00</c:formatCode>
                <c:ptCount val="1"/>
                <c:pt idx="0">
                  <c:v>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A-4B23-8E5A-1C65844C3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07276"/>
        <c:axId val="940571967"/>
      </c:scatterChart>
      <c:valAx>
        <c:axId val="681707276"/>
        <c:scaling>
          <c:orientation val="minMax"/>
          <c:max val="48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8384141797090177"/>
              <c:y val="0.9237413955331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71967"/>
        <c:crosses val="autoZero"/>
        <c:crossBetween val="midCat"/>
        <c:majorUnit val="1"/>
      </c:valAx>
      <c:valAx>
        <c:axId val="940571967"/>
        <c:scaling>
          <c:orientation val="minMax"/>
          <c:max val="24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0.10477625481999935"/>
              <c:y val="0.39588916951418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707276"/>
        <c:crosses val="autoZero"/>
        <c:crossBetween val="midCat"/>
        <c:majorUnit val="10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36</xdr:row>
      <xdr:rowOff>11906</xdr:rowOff>
    </xdr:from>
    <xdr:ext cx="5298281" cy="3988594"/>
    <xdr:graphicFrame macro="">
      <xdr:nvGraphicFramePr>
        <xdr:cNvPr id="394105870" name="Chart 1">
          <a:extLst>
            <a:ext uri="{FF2B5EF4-FFF2-40B4-BE49-F238E27FC236}">
              <a16:creationId xmlns:a16="http://schemas.microsoft.com/office/drawing/2014/main" id="{00000000-0008-0000-0000-00000E947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</xdr:row>
      <xdr:rowOff>0</xdr:rowOff>
    </xdr:from>
    <xdr:ext cx="2771775" cy="1638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7025" y="533400"/>
          <a:ext cx="2771775" cy="16383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>
      <selection activeCell="C6" sqref="C6"/>
    </sheetView>
  </sheetViews>
  <sheetFormatPr defaultColWidth="14.5" defaultRowHeight="15" customHeight="1"/>
  <cols>
    <col min="1" max="1" width="6.83203125" customWidth="1"/>
    <col min="2" max="2" width="30.83203125" customWidth="1"/>
    <col min="3" max="4" width="12.83203125" customWidth="1"/>
    <col min="5" max="5" width="15.83203125" customWidth="1"/>
    <col min="6" max="6" width="20.83203125" customWidth="1"/>
    <col min="7" max="7" width="6.83203125" customWidth="1"/>
    <col min="8" max="8" width="10.6640625" customWidth="1"/>
    <col min="9" max="26" width="11.5" customWidth="1"/>
  </cols>
  <sheetData>
    <row r="1" spans="1:26" ht="21" customHeight="1">
      <c r="A1" s="128" t="s">
        <v>0</v>
      </c>
      <c r="B1" s="129"/>
      <c r="C1" s="129"/>
      <c r="D1" s="129"/>
      <c r="E1" s="129"/>
      <c r="F1" s="129"/>
      <c r="G1" s="1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31" t="s">
        <v>0</v>
      </c>
      <c r="B2" s="133">
        <f ca="1">NOW()</f>
        <v>45883.420031018519</v>
      </c>
      <c r="C2" s="134"/>
      <c r="D2" s="135" t="s">
        <v>85</v>
      </c>
      <c r="E2" s="136"/>
      <c r="F2" s="122"/>
      <c r="G2" s="137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32"/>
      <c r="B3" s="139" t="s">
        <v>1</v>
      </c>
      <c r="C3" s="122"/>
      <c r="D3" s="2"/>
      <c r="E3" s="2"/>
      <c r="F3" s="3"/>
      <c r="G3" s="1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32"/>
      <c r="B4" s="140" t="s">
        <v>2</v>
      </c>
      <c r="C4" s="141"/>
      <c r="D4" s="2"/>
      <c r="E4" s="2"/>
      <c r="F4" s="3"/>
      <c r="G4" s="1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32"/>
      <c r="B5" s="121" t="s">
        <v>3</v>
      </c>
      <c r="C5" s="122"/>
      <c r="D5" s="4"/>
      <c r="E5" s="2"/>
      <c r="F5" s="3"/>
      <c r="G5" s="1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32"/>
      <c r="B6" s="5" t="s">
        <v>4</v>
      </c>
      <c r="C6" s="58"/>
      <c r="D6" s="4"/>
      <c r="E6" s="2"/>
      <c r="F6" s="3"/>
      <c r="G6" s="1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32"/>
      <c r="B7" s="5" t="s">
        <v>5</v>
      </c>
      <c r="C7" s="58"/>
      <c r="D7" s="4"/>
      <c r="E7" s="2"/>
      <c r="F7" s="3"/>
      <c r="G7" s="13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32"/>
      <c r="B8" s="5" t="s">
        <v>6</v>
      </c>
      <c r="C8" s="58"/>
      <c r="D8" s="4"/>
      <c r="E8" s="2"/>
      <c r="F8" s="3"/>
      <c r="G8" s="1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32"/>
      <c r="B9" s="5" t="s">
        <v>7</v>
      </c>
      <c r="C9" s="58"/>
      <c r="D9" s="4"/>
      <c r="E9" s="2"/>
      <c r="F9" s="3"/>
      <c r="G9" s="13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32"/>
      <c r="B10" s="6"/>
      <c r="C10" s="7"/>
      <c r="D10" s="4"/>
      <c r="E10" s="2"/>
      <c r="F10" s="3"/>
      <c r="G10" s="1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32"/>
      <c r="B11" s="6"/>
      <c r="C11" s="7"/>
      <c r="D11" s="4"/>
      <c r="E11" s="2"/>
      <c r="F11" s="3"/>
      <c r="G11" s="1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32"/>
      <c r="B12" s="8"/>
      <c r="C12" s="9"/>
      <c r="D12" s="6"/>
      <c r="E12" s="10"/>
      <c r="F12" s="7"/>
      <c r="G12" s="138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1.25" customHeight="1">
      <c r="A13" s="132"/>
      <c r="B13" s="123" t="s">
        <v>8</v>
      </c>
      <c r="C13" s="122"/>
      <c r="D13" s="4"/>
      <c r="E13" s="2"/>
      <c r="F13" s="3"/>
      <c r="G13" s="1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32"/>
      <c r="B14" s="124">
        <f>B43-D22</f>
        <v>818</v>
      </c>
      <c r="C14" s="125"/>
      <c r="D14" s="12"/>
      <c r="E14" s="13"/>
      <c r="F14" s="14"/>
      <c r="G14" s="138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32"/>
      <c r="B15" s="15" t="s">
        <v>9</v>
      </c>
      <c r="C15" s="16"/>
      <c r="D15" s="16" t="s">
        <v>10</v>
      </c>
      <c r="E15" s="16" t="s">
        <v>11</v>
      </c>
      <c r="F15" s="17" t="s">
        <v>12</v>
      </c>
      <c r="G15" s="1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32"/>
      <c r="B16" s="6" t="s">
        <v>13</v>
      </c>
      <c r="C16" s="18"/>
      <c r="D16" s="19">
        <v>1482</v>
      </c>
      <c r="E16" s="19">
        <v>39.82</v>
      </c>
      <c r="F16" s="20">
        <v>59017.4</v>
      </c>
      <c r="G16" s="13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32"/>
      <c r="B17" s="6" t="s">
        <v>14</v>
      </c>
      <c r="C17" s="59"/>
      <c r="D17" s="19">
        <f>6.01*C17</f>
        <v>0</v>
      </c>
      <c r="E17" s="19">
        <v>47.8</v>
      </c>
      <c r="F17" s="20">
        <f t="shared" ref="F17:F21" si="0">D17*E17</f>
        <v>0</v>
      </c>
      <c r="G17" s="1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32"/>
      <c r="B18" s="6" t="s">
        <v>15</v>
      </c>
      <c r="C18" s="18"/>
      <c r="D18" s="21">
        <f>C6+C7</f>
        <v>0</v>
      </c>
      <c r="E18" s="19">
        <v>37</v>
      </c>
      <c r="F18" s="20">
        <f t="shared" si="0"/>
        <v>0</v>
      </c>
      <c r="G18" s="13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32"/>
      <c r="B19" s="6" t="s">
        <v>16</v>
      </c>
      <c r="C19" s="18"/>
      <c r="D19" s="21">
        <f>C8+C9</f>
        <v>0</v>
      </c>
      <c r="E19" s="19">
        <v>73</v>
      </c>
      <c r="F19" s="20">
        <f t="shared" si="0"/>
        <v>0</v>
      </c>
      <c r="G19" s="13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32"/>
      <c r="B20" s="6" t="s">
        <v>17</v>
      </c>
      <c r="C20" s="18"/>
      <c r="D20" s="60">
        <v>0</v>
      </c>
      <c r="E20" s="19">
        <v>95</v>
      </c>
      <c r="F20" s="20">
        <f t="shared" si="0"/>
        <v>0</v>
      </c>
      <c r="G20" s="1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32"/>
      <c r="B21" s="6" t="s">
        <v>18</v>
      </c>
      <c r="C21" s="18"/>
      <c r="D21" s="60">
        <v>0</v>
      </c>
      <c r="E21" s="19">
        <v>123</v>
      </c>
      <c r="F21" s="20">
        <f t="shared" si="0"/>
        <v>0</v>
      </c>
      <c r="G21" s="1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32"/>
      <c r="B22" s="22" t="s">
        <v>19</v>
      </c>
      <c r="C22" s="23"/>
      <c r="D22" s="24">
        <f>SUM(D16:D21)</f>
        <v>1482</v>
      </c>
      <c r="E22" s="24">
        <f>F22/D22</f>
        <v>39.822807017543859</v>
      </c>
      <c r="F22" s="25">
        <f>SUM(F16:F21)</f>
        <v>59017.4</v>
      </c>
      <c r="G22" s="13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32"/>
      <c r="B23" s="6" t="s">
        <v>20</v>
      </c>
      <c r="C23" s="61"/>
      <c r="D23" s="19">
        <f>6.01*C23</f>
        <v>0</v>
      </c>
      <c r="E23" s="26">
        <v>47.8</v>
      </c>
      <c r="F23" s="27">
        <f>D23*E23</f>
        <v>0</v>
      </c>
      <c r="G23" s="13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32"/>
      <c r="B24" s="28" t="s">
        <v>21</v>
      </c>
      <c r="C24" s="29">
        <f>C17-C23</f>
        <v>0</v>
      </c>
      <c r="D24" s="30">
        <f>D22-D23</f>
        <v>1482</v>
      </c>
      <c r="E24" s="31">
        <f>F24/D24</f>
        <v>39.822807017543859</v>
      </c>
      <c r="F24" s="32">
        <f>F22-F23</f>
        <v>59017.4</v>
      </c>
      <c r="G24" s="13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32"/>
      <c r="B25" s="33" t="s">
        <v>22</v>
      </c>
      <c r="C25" s="34" t="s">
        <v>23</v>
      </c>
      <c r="D25" s="34" t="s">
        <v>24</v>
      </c>
      <c r="E25" s="35" t="s">
        <v>25</v>
      </c>
      <c r="F25" s="36" t="s">
        <v>26</v>
      </c>
      <c r="G25" s="13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32"/>
      <c r="B26" s="5" t="s">
        <v>27</v>
      </c>
      <c r="C26" s="62"/>
      <c r="D26" s="63"/>
      <c r="E26" s="37" t="s">
        <v>28</v>
      </c>
      <c r="F26" s="38" t="e">
        <f>Performance!E3</f>
        <v>#REF!</v>
      </c>
      <c r="G26" s="13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32"/>
      <c r="B27" s="5" t="s">
        <v>29</v>
      </c>
      <c r="C27" s="62"/>
      <c r="D27" s="63"/>
      <c r="E27" s="37" t="s">
        <v>30</v>
      </c>
      <c r="F27" s="39" t="e">
        <f>Performance!E4</f>
        <v>#REF!</v>
      </c>
      <c r="G27" s="13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32"/>
      <c r="B28" s="5" t="s">
        <v>31</v>
      </c>
      <c r="C28" s="62"/>
      <c r="D28" s="63"/>
      <c r="E28" s="37"/>
      <c r="F28" s="40"/>
      <c r="G28" s="13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32"/>
      <c r="B29" s="5" t="s">
        <v>32</v>
      </c>
      <c r="C29" s="62"/>
      <c r="D29" s="63"/>
      <c r="E29" s="37" t="s">
        <v>33</v>
      </c>
      <c r="F29" s="39" t="e">
        <f>Performance!E6</f>
        <v>#REF!</v>
      </c>
      <c r="G29" s="13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32"/>
      <c r="B30" s="5" t="s">
        <v>34</v>
      </c>
      <c r="C30" s="62"/>
      <c r="D30" s="63"/>
      <c r="E30" s="37" t="s">
        <v>35</v>
      </c>
      <c r="F30" s="39" t="e">
        <f>Performance!E7</f>
        <v>#REF!</v>
      </c>
      <c r="G30" s="1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32"/>
      <c r="B31" s="5" t="s">
        <v>36</v>
      </c>
      <c r="C31" s="62"/>
      <c r="D31" s="63"/>
      <c r="E31" s="37"/>
      <c r="F31" s="41"/>
      <c r="G31" s="1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32"/>
      <c r="B32" s="5" t="s">
        <v>37</v>
      </c>
      <c r="C32" s="62"/>
      <c r="D32" s="63"/>
      <c r="E32" s="37" t="s">
        <v>38</v>
      </c>
      <c r="F32" s="42">
        <f>C31*COS(RADIANS(ABS(C30-C32)))</f>
        <v>0</v>
      </c>
      <c r="G32" s="13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32"/>
      <c r="B33" s="5" t="s">
        <v>39</v>
      </c>
      <c r="C33" s="64"/>
      <c r="D33" s="64"/>
      <c r="E33" s="37" t="s">
        <v>40</v>
      </c>
      <c r="F33" s="42">
        <f>C31*SIN(RADIANS(ABS(C32-C30)))</f>
        <v>0</v>
      </c>
      <c r="G33" s="13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32"/>
      <c r="B34" s="5" t="s">
        <v>41</v>
      </c>
      <c r="C34" s="43">
        <f t="shared" ref="C34:D34" si="1">(((112-0.1*C27)+C28)/(112+(0.9*C27)))^8</f>
        <v>1</v>
      </c>
      <c r="D34" s="43">
        <f t="shared" si="1"/>
        <v>1</v>
      </c>
      <c r="E34" s="37"/>
      <c r="F34" s="42"/>
      <c r="G34" s="13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32"/>
      <c r="B35" s="5" t="s">
        <v>42</v>
      </c>
      <c r="C35" s="44">
        <f t="shared" ref="C35:D35" si="2">(29.92-C29)*1000+C26</f>
        <v>29920</v>
      </c>
      <c r="D35" s="44">
        <f t="shared" si="2"/>
        <v>29920</v>
      </c>
      <c r="E35" s="37" t="s">
        <v>43</v>
      </c>
      <c r="F35" s="42">
        <f>D31*COS(RADIANS(ABS(D30-D32)))</f>
        <v>0</v>
      </c>
      <c r="G35" s="13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32"/>
      <c r="B36" s="45" t="s">
        <v>44</v>
      </c>
      <c r="C36" s="46">
        <f t="shared" ref="C36:D36" si="3">C35+((288.15-0.0019812*C35)/0.0019812)*(1-((288.15-0.0019812*C35)/(273.15+C27))^0.234969)</f>
        <v>34622.223622810554</v>
      </c>
      <c r="D36" s="46">
        <f t="shared" si="3"/>
        <v>34622.223622810554</v>
      </c>
      <c r="E36" s="47" t="s">
        <v>45</v>
      </c>
      <c r="F36" s="48">
        <f>D31*SIN(RADIANS(ABS(D32-D30)))</f>
        <v>0</v>
      </c>
      <c r="G36" s="13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32"/>
      <c r="B37" s="49"/>
      <c r="C37" s="1"/>
      <c r="D37" s="50"/>
      <c r="E37" s="50"/>
      <c r="F37" s="51"/>
      <c r="G37" s="13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32"/>
      <c r="B38" s="49"/>
      <c r="C38" s="1"/>
      <c r="D38" s="50"/>
      <c r="E38" s="50"/>
      <c r="F38" s="51"/>
      <c r="G38" s="1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32"/>
      <c r="B39" s="52" t="s">
        <v>46</v>
      </c>
      <c r="C39" s="1"/>
      <c r="D39" s="1"/>
      <c r="E39" s="1"/>
      <c r="F39" s="53"/>
      <c r="G39" s="13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32"/>
      <c r="B40" s="52">
        <v>1500</v>
      </c>
      <c r="C40" s="1"/>
      <c r="D40" s="1"/>
      <c r="E40" s="1"/>
      <c r="F40" s="53"/>
      <c r="G40" s="13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32"/>
      <c r="B41" s="52">
        <v>2000</v>
      </c>
      <c r="C41" s="50">
        <v>35</v>
      </c>
      <c r="D41" s="50">
        <v>1500</v>
      </c>
      <c r="E41" s="50">
        <v>35</v>
      </c>
      <c r="F41" s="51">
        <v>1500</v>
      </c>
      <c r="G41" s="13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32"/>
      <c r="B42" s="52">
        <v>2000</v>
      </c>
      <c r="C42" s="50">
        <v>35</v>
      </c>
      <c r="D42" s="50">
        <v>1950</v>
      </c>
      <c r="E42" s="50">
        <v>35</v>
      </c>
      <c r="F42" s="51">
        <v>1950</v>
      </c>
      <c r="G42" s="13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32"/>
      <c r="B43" s="52">
        <v>2300</v>
      </c>
      <c r="C43" s="50">
        <v>38.5</v>
      </c>
      <c r="D43" s="50">
        <v>2300</v>
      </c>
      <c r="E43" s="50">
        <v>35.5</v>
      </c>
      <c r="F43" s="51">
        <v>2000</v>
      </c>
      <c r="G43" s="1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32"/>
      <c r="B44" s="52">
        <v>2300</v>
      </c>
      <c r="C44" s="50">
        <v>47.3</v>
      </c>
      <c r="D44" s="50">
        <v>2300</v>
      </c>
      <c r="E44" s="50">
        <v>40.5</v>
      </c>
      <c r="F44" s="51">
        <v>2000</v>
      </c>
      <c r="G44" s="1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32"/>
      <c r="B45" s="52">
        <v>1500</v>
      </c>
      <c r="C45" s="50">
        <v>47.3</v>
      </c>
      <c r="D45" s="50">
        <v>1500</v>
      </c>
      <c r="E45" s="50">
        <v>40.5</v>
      </c>
      <c r="F45" s="51">
        <v>1500</v>
      </c>
      <c r="G45" s="13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32"/>
      <c r="B46" s="49"/>
      <c r="C46" s="1"/>
      <c r="D46" s="50"/>
      <c r="E46" s="50"/>
      <c r="F46" s="51"/>
      <c r="G46" s="1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32"/>
      <c r="B47" s="52" t="s">
        <v>47</v>
      </c>
      <c r="C47" s="50"/>
      <c r="D47" s="50" t="s">
        <v>48</v>
      </c>
      <c r="E47" s="1" t="s">
        <v>49</v>
      </c>
      <c r="F47" s="51"/>
      <c r="G47" s="13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32"/>
      <c r="B48" s="52">
        <v>52000</v>
      </c>
      <c r="C48" s="50">
        <v>1500</v>
      </c>
      <c r="D48" s="50"/>
      <c r="E48" s="1">
        <v>61000</v>
      </c>
      <c r="F48" s="51"/>
      <c r="G48" s="1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32"/>
      <c r="B49" s="52">
        <v>68000</v>
      </c>
      <c r="C49" s="50">
        <v>1950</v>
      </c>
      <c r="D49" s="50"/>
      <c r="E49" s="1">
        <v>81000</v>
      </c>
      <c r="F49" s="51"/>
      <c r="G49" s="1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32"/>
      <c r="B50" s="52">
        <v>71000</v>
      </c>
      <c r="C50" s="50">
        <v>2000</v>
      </c>
      <c r="D50" s="50"/>
      <c r="E50" s="1">
        <v>71000</v>
      </c>
      <c r="F50" s="51"/>
      <c r="G50" s="1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32"/>
      <c r="B51" s="52">
        <v>81000</v>
      </c>
      <c r="C51" s="50">
        <v>2000</v>
      </c>
      <c r="D51" s="50"/>
      <c r="E51" s="1">
        <v>88000</v>
      </c>
      <c r="F51" s="51"/>
      <c r="G51" s="1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32"/>
      <c r="B52" s="52">
        <v>61000</v>
      </c>
      <c r="C52" s="50">
        <v>1500</v>
      </c>
      <c r="D52" s="50"/>
      <c r="E52" s="1">
        <v>109000</v>
      </c>
      <c r="F52" s="51"/>
      <c r="G52" s="13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32"/>
      <c r="B53" s="52"/>
      <c r="C53" s="50"/>
      <c r="D53" s="50"/>
      <c r="E53" s="1">
        <v>71000</v>
      </c>
      <c r="F53" s="51"/>
      <c r="G53" s="13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32"/>
      <c r="B54" s="49"/>
      <c r="C54" s="1"/>
      <c r="D54" s="50"/>
      <c r="E54" s="50"/>
      <c r="F54" s="51"/>
      <c r="G54" s="13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32"/>
      <c r="B55" s="49"/>
      <c r="C55" s="1"/>
      <c r="D55" s="50"/>
      <c r="E55" s="50"/>
      <c r="F55" s="51"/>
      <c r="G55" s="13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32"/>
      <c r="B56" s="49"/>
      <c r="C56" s="1"/>
      <c r="D56" s="50"/>
      <c r="E56" s="50"/>
      <c r="F56" s="51"/>
      <c r="G56" s="13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32"/>
      <c r="B57" s="49"/>
      <c r="C57" s="1"/>
      <c r="D57" s="50"/>
      <c r="E57" s="50"/>
      <c r="F57" s="51"/>
      <c r="G57" s="13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32"/>
      <c r="B58" s="49"/>
      <c r="C58" s="1"/>
      <c r="D58" s="50"/>
      <c r="E58" s="50"/>
      <c r="F58" s="51"/>
      <c r="G58" s="13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32"/>
      <c r="B59" s="49"/>
      <c r="C59" s="1"/>
      <c r="D59" s="50"/>
      <c r="E59" s="50"/>
      <c r="F59" s="51"/>
      <c r="G59" s="13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32"/>
      <c r="B60" s="49"/>
      <c r="C60" s="1"/>
      <c r="D60" s="50"/>
      <c r="E60" s="50"/>
      <c r="F60" s="51"/>
      <c r="G60" s="13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32"/>
      <c r="B61" s="49"/>
      <c r="C61" s="1"/>
      <c r="D61" s="50"/>
      <c r="E61" s="50"/>
      <c r="F61" s="51"/>
      <c r="G61" s="13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32"/>
      <c r="B62" s="49"/>
      <c r="C62" s="1"/>
      <c r="D62" s="50"/>
      <c r="E62" s="50"/>
      <c r="F62" s="51"/>
      <c r="G62" s="13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32"/>
      <c r="B63" s="54"/>
      <c r="C63" s="55"/>
      <c r="D63" s="56"/>
      <c r="E63" s="56"/>
      <c r="F63" s="57"/>
      <c r="G63" s="13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26" t="s">
        <v>0</v>
      </c>
      <c r="B64" s="127"/>
      <c r="C64" s="127"/>
      <c r="D64" s="127"/>
      <c r="E64" s="127"/>
      <c r="F64" s="127"/>
      <c r="G64" s="12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50"/>
      <c r="E65" s="50"/>
      <c r="F65" s="5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50"/>
      <c r="E66" s="50"/>
      <c r="F66" s="5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50"/>
      <c r="E67" s="50"/>
      <c r="F67" s="5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50"/>
      <c r="E68" s="50"/>
      <c r="F68" s="5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50"/>
      <c r="E69" s="50"/>
      <c r="F69" s="5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50"/>
      <c r="E70" s="50"/>
      <c r="F70" s="5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50"/>
      <c r="E71" s="50"/>
      <c r="F71" s="5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50"/>
      <c r="E72" s="50"/>
      <c r="F72" s="5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50"/>
      <c r="E73" s="50"/>
      <c r="F73" s="5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50"/>
      <c r="E74" s="50"/>
      <c r="F74" s="5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50"/>
      <c r="E75" s="50"/>
      <c r="F75" s="5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50"/>
      <c r="E76" s="50"/>
      <c r="F76" s="5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50"/>
      <c r="E77" s="50"/>
      <c r="F77" s="5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50"/>
      <c r="E78" s="50"/>
      <c r="F78" s="5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50"/>
      <c r="E79" s="50"/>
      <c r="F79" s="5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50"/>
      <c r="E80" s="50"/>
      <c r="F80" s="5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50"/>
      <c r="E81" s="50"/>
      <c r="F81" s="5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50"/>
      <c r="E82" s="50"/>
      <c r="F82" s="5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50"/>
      <c r="E83" s="50"/>
      <c r="F83" s="5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50"/>
      <c r="E84" s="50"/>
      <c r="F84" s="5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50"/>
      <c r="E85" s="50"/>
      <c r="F85" s="5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50"/>
      <c r="E86" s="50"/>
      <c r="F86" s="5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50"/>
      <c r="E87" s="50"/>
      <c r="F87" s="5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50"/>
      <c r="E88" s="50"/>
      <c r="F88" s="5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50"/>
      <c r="E89" s="50"/>
      <c r="F89" s="5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50"/>
      <c r="E90" s="50"/>
      <c r="F90" s="5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50"/>
      <c r="E91" s="50"/>
      <c r="F91" s="5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50"/>
      <c r="E92" s="50"/>
      <c r="F92" s="5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50"/>
      <c r="E93" s="50"/>
      <c r="F93" s="5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50"/>
      <c r="E94" s="50"/>
      <c r="F94" s="5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50"/>
      <c r="E95" s="50"/>
      <c r="F95" s="5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50"/>
      <c r="E96" s="50"/>
      <c r="F96" s="5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50"/>
      <c r="E97" s="50"/>
      <c r="F97" s="5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50"/>
      <c r="E98" s="50"/>
      <c r="F98" s="5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50"/>
      <c r="E99" s="50"/>
      <c r="F99" s="5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50"/>
      <c r="E100" s="50"/>
      <c r="F100" s="5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50"/>
      <c r="E101" s="50"/>
      <c r="F101" s="5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50"/>
      <c r="E102" s="50"/>
      <c r="F102" s="5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50"/>
      <c r="E103" s="50"/>
      <c r="F103" s="5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50"/>
      <c r="E104" s="50"/>
      <c r="F104" s="5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50"/>
      <c r="E105" s="50"/>
      <c r="F105" s="5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50"/>
      <c r="E106" s="50"/>
      <c r="F106" s="5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50"/>
      <c r="E107" s="50"/>
      <c r="F107" s="5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50"/>
      <c r="E108" s="50"/>
      <c r="F108" s="5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50"/>
      <c r="E109" s="50"/>
      <c r="F109" s="5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50"/>
      <c r="E110" s="50"/>
      <c r="F110" s="5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50"/>
      <c r="E111" s="50"/>
      <c r="F111" s="5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50"/>
      <c r="E112" s="50"/>
      <c r="F112" s="5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50"/>
      <c r="E113" s="50"/>
      <c r="F113" s="5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50"/>
      <c r="E114" s="50"/>
      <c r="F114" s="5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50"/>
      <c r="E115" s="50"/>
      <c r="F115" s="5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50"/>
      <c r="E116" s="50"/>
      <c r="F116" s="5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50"/>
      <c r="E117" s="50"/>
      <c r="F117" s="5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50"/>
      <c r="E118" s="50"/>
      <c r="F118" s="5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50"/>
      <c r="E119" s="50"/>
      <c r="F119" s="5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50"/>
      <c r="E120" s="50"/>
      <c r="F120" s="5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50"/>
      <c r="E121" s="50"/>
      <c r="F121" s="5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50"/>
      <c r="E122" s="50"/>
      <c r="F122" s="5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50"/>
      <c r="E123" s="50"/>
      <c r="F123" s="5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50"/>
      <c r="E124" s="50"/>
      <c r="F124" s="5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50"/>
      <c r="E125" s="50"/>
      <c r="F125" s="5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50"/>
      <c r="E126" s="50"/>
      <c r="F126" s="5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50"/>
      <c r="E127" s="50"/>
      <c r="F127" s="5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50"/>
      <c r="E128" s="50"/>
      <c r="F128" s="5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50"/>
      <c r="E129" s="50"/>
      <c r="F129" s="5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50"/>
      <c r="E130" s="50"/>
      <c r="F130" s="5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50"/>
      <c r="E131" s="50"/>
      <c r="F131" s="5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50"/>
      <c r="E132" s="50"/>
      <c r="F132" s="5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50"/>
      <c r="E133" s="50"/>
      <c r="F133" s="5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50"/>
      <c r="E134" s="50"/>
      <c r="F134" s="5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50"/>
      <c r="E135" s="50"/>
      <c r="F135" s="5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50"/>
      <c r="E136" s="50"/>
      <c r="F136" s="5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50"/>
      <c r="E137" s="50"/>
      <c r="F137" s="5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50"/>
      <c r="E138" s="50"/>
      <c r="F138" s="5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50"/>
      <c r="E139" s="50"/>
      <c r="F139" s="5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50"/>
      <c r="E140" s="50"/>
      <c r="F140" s="5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50"/>
      <c r="E141" s="50"/>
      <c r="F141" s="5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50"/>
      <c r="E142" s="50"/>
      <c r="F142" s="5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50"/>
      <c r="E143" s="50"/>
      <c r="F143" s="5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50"/>
      <c r="E144" s="50"/>
      <c r="F144" s="5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50"/>
      <c r="E145" s="50"/>
      <c r="F145" s="5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50"/>
      <c r="E146" s="50"/>
      <c r="F146" s="5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50"/>
      <c r="E147" s="50"/>
      <c r="F147" s="5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50"/>
      <c r="E148" s="50"/>
      <c r="F148" s="5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50"/>
      <c r="E149" s="50"/>
      <c r="F149" s="5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50"/>
      <c r="E150" s="50"/>
      <c r="F150" s="5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50"/>
      <c r="E151" s="50"/>
      <c r="F151" s="5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50"/>
      <c r="E152" s="50"/>
      <c r="F152" s="5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50"/>
      <c r="E153" s="50"/>
      <c r="F153" s="5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50"/>
      <c r="E154" s="50"/>
      <c r="F154" s="5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50"/>
      <c r="E155" s="50"/>
      <c r="F155" s="5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50"/>
      <c r="E156" s="50"/>
      <c r="F156" s="5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50"/>
      <c r="E157" s="50"/>
      <c r="F157" s="5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50"/>
      <c r="E158" s="50"/>
      <c r="F158" s="5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50"/>
      <c r="E159" s="50"/>
      <c r="F159" s="5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50"/>
      <c r="E160" s="50"/>
      <c r="F160" s="5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50"/>
      <c r="E161" s="50"/>
      <c r="F161" s="5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50"/>
      <c r="E162" s="50"/>
      <c r="F162" s="5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50"/>
      <c r="E163" s="50"/>
      <c r="F163" s="5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50"/>
      <c r="E164" s="50"/>
      <c r="F164" s="5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50"/>
      <c r="E165" s="50"/>
      <c r="F165" s="5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50"/>
      <c r="E166" s="50"/>
      <c r="F166" s="5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50"/>
      <c r="E167" s="50"/>
      <c r="F167" s="5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50"/>
      <c r="E168" s="50"/>
      <c r="F168" s="5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50"/>
      <c r="E169" s="50"/>
      <c r="F169" s="5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50"/>
      <c r="E170" s="50"/>
      <c r="F170" s="5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50"/>
      <c r="E171" s="50"/>
      <c r="F171" s="5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50"/>
      <c r="E172" s="50"/>
      <c r="F172" s="5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50"/>
      <c r="E173" s="50"/>
      <c r="F173" s="5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50"/>
      <c r="E174" s="50"/>
      <c r="F174" s="5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50"/>
      <c r="E175" s="50"/>
      <c r="F175" s="5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50"/>
      <c r="E176" s="50"/>
      <c r="F176" s="5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50"/>
      <c r="E177" s="50"/>
      <c r="F177" s="5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50"/>
      <c r="E178" s="50"/>
      <c r="F178" s="5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50"/>
      <c r="E179" s="50"/>
      <c r="F179" s="5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50"/>
      <c r="E180" s="50"/>
      <c r="F180" s="5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50"/>
      <c r="E181" s="50"/>
      <c r="F181" s="5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50"/>
      <c r="E182" s="50"/>
      <c r="F182" s="5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50"/>
      <c r="E183" s="50"/>
      <c r="F183" s="5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50"/>
      <c r="E184" s="50"/>
      <c r="F184" s="5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50"/>
      <c r="E185" s="50"/>
      <c r="F185" s="5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50"/>
      <c r="E186" s="50"/>
      <c r="F186" s="5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50"/>
      <c r="E187" s="50"/>
      <c r="F187" s="5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50"/>
      <c r="E188" s="50"/>
      <c r="F188" s="5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50"/>
      <c r="E189" s="50"/>
      <c r="F189" s="5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50"/>
      <c r="E190" s="50"/>
      <c r="F190" s="5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50"/>
      <c r="E191" s="50"/>
      <c r="F191" s="5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50"/>
      <c r="E192" s="50"/>
      <c r="F192" s="5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50"/>
      <c r="E193" s="50"/>
      <c r="F193" s="5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50"/>
      <c r="E194" s="50"/>
      <c r="F194" s="5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50"/>
      <c r="E195" s="50"/>
      <c r="F195" s="5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50"/>
      <c r="E196" s="50"/>
      <c r="F196" s="5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50"/>
      <c r="E197" s="50"/>
      <c r="F197" s="5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50"/>
      <c r="E198" s="50"/>
      <c r="F198" s="5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50"/>
      <c r="E199" s="50"/>
      <c r="F199" s="5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50"/>
      <c r="E200" s="50"/>
      <c r="F200" s="5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50"/>
      <c r="E201" s="50"/>
      <c r="F201" s="5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50"/>
      <c r="E202" s="50"/>
      <c r="F202" s="5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50"/>
      <c r="E203" s="50"/>
      <c r="F203" s="5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50"/>
      <c r="E204" s="50"/>
      <c r="F204" s="5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50"/>
      <c r="E205" s="50"/>
      <c r="F205" s="5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50"/>
      <c r="E206" s="50"/>
      <c r="F206" s="5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50"/>
      <c r="E207" s="50"/>
      <c r="F207" s="5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50"/>
      <c r="E208" s="50"/>
      <c r="F208" s="5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50"/>
      <c r="E209" s="50"/>
      <c r="F209" s="5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50"/>
      <c r="E210" s="50"/>
      <c r="F210" s="5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50"/>
      <c r="E211" s="50"/>
      <c r="F211" s="5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50"/>
      <c r="E212" s="50"/>
      <c r="F212" s="5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50"/>
      <c r="E213" s="50"/>
      <c r="F213" s="5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50"/>
      <c r="E214" s="50"/>
      <c r="F214" s="5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50"/>
      <c r="E215" s="50"/>
      <c r="F215" s="5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50"/>
      <c r="E216" s="50"/>
      <c r="F216" s="5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50"/>
      <c r="E217" s="50"/>
      <c r="F217" s="5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50"/>
      <c r="E218" s="50"/>
      <c r="F218" s="5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50"/>
      <c r="E219" s="50"/>
      <c r="F219" s="5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50"/>
      <c r="E220" s="50"/>
      <c r="F220" s="5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50"/>
      <c r="E221" s="50"/>
      <c r="F221" s="5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50"/>
      <c r="E222" s="50"/>
      <c r="F222" s="5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50"/>
      <c r="E223" s="50"/>
      <c r="F223" s="5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50"/>
      <c r="E224" s="50"/>
      <c r="F224" s="5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50"/>
      <c r="E225" s="50"/>
      <c r="F225" s="5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50"/>
      <c r="E226" s="50"/>
      <c r="F226" s="5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50"/>
      <c r="E227" s="50"/>
      <c r="F227" s="5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50"/>
      <c r="E228" s="50"/>
      <c r="F228" s="5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50"/>
      <c r="E229" s="50"/>
      <c r="F229" s="5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50"/>
      <c r="E230" s="50"/>
      <c r="F230" s="5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50"/>
      <c r="E231" s="50"/>
      <c r="F231" s="5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50"/>
      <c r="E232" s="50"/>
      <c r="F232" s="5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50"/>
      <c r="E233" s="50"/>
      <c r="F233" s="5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50"/>
      <c r="E234" s="50"/>
      <c r="F234" s="5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50"/>
      <c r="E235" s="50"/>
      <c r="F235" s="5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50"/>
      <c r="E236" s="50"/>
      <c r="F236" s="5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50"/>
      <c r="E237" s="50"/>
      <c r="F237" s="5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50"/>
      <c r="E238" s="50"/>
      <c r="F238" s="5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50"/>
      <c r="E239" s="50"/>
      <c r="F239" s="5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50"/>
      <c r="E240" s="50"/>
      <c r="F240" s="5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50"/>
      <c r="E241" s="50"/>
      <c r="F241" s="5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50"/>
      <c r="E242" s="50"/>
      <c r="F242" s="5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50"/>
      <c r="E243" s="50"/>
      <c r="F243" s="5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50"/>
      <c r="E244" s="50"/>
      <c r="F244" s="5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50"/>
      <c r="E245" s="50"/>
      <c r="F245" s="5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50"/>
      <c r="E246" s="50"/>
      <c r="F246" s="5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50"/>
      <c r="E247" s="50"/>
      <c r="F247" s="5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50"/>
      <c r="E248" s="50"/>
      <c r="F248" s="5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50"/>
      <c r="E249" s="50"/>
      <c r="F249" s="5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50"/>
      <c r="E250" s="50"/>
      <c r="F250" s="5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50"/>
      <c r="E251" s="50"/>
      <c r="F251" s="5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50"/>
      <c r="E252" s="50"/>
      <c r="F252" s="5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50"/>
      <c r="E253" s="50"/>
      <c r="F253" s="5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50"/>
      <c r="E254" s="50"/>
      <c r="F254" s="5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50"/>
      <c r="E255" s="50"/>
      <c r="F255" s="5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50"/>
      <c r="E256" s="50"/>
      <c r="F256" s="5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50"/>
      <c r="E257" s="50"/>
      <c r="F257" s="5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50"/>
      <c r="E258" s="50"/>
      <c r="F258" s="5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50"/>
      <c r="E259" s="50"/>
      <c r="F259" s="5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50"/>
      <c r="E260" s="50"/>
      <c r="F260" s="5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50"/>
      <c r="E261" s="50"/>
      <c r="F261" s="5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50"/>
      <c r="E262" s="50"/>
      <c r="F262" s="5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50"/>
      <c r="E263" s="50"/>
      <c r="F263" s="5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50"/>
      <c r="E264" s="50"/>
      <c r="F264" s="5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50"/>
      <c r="E265" s="50"/>
      <c r="F265" s="5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50"/>
      <c r="E266" s="50"/>
      <c r="F266" s="5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50"/>
      <c r="E267" s="50"/>
      <c r="F267" s="5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50"/>
      <c r="E268" s="50"/>
      <c r="F268" s="5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50"/>
      <c r="E269" s="50"/>
      <c r="F269" s="5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50"/>
      <c r="E270" s="50"/>
      <c r="F270" s="5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50"/>
      <c r="E271" s="50"/>
      <c r="F271" s="5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50"/>
      <c r="E272" s="50"/>
      <c r="F272" s="5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50"/>
      <c r="E273" s="50"/>
      <c r="F273" s="5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50"/>
      <c r="E274" s="50"/>
      <c r="F274" s="5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50"/>
      <c r="E275" s="50"/>
      <c r="F275" s="5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50"/>
      <c r="E276" s="50"/>
      <c r="F276" s="5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50"/>
      <c r="E277" s="50"/>
      <c r="F277" s="5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50"/>
      <c r="E278" s="50"/>
      <c r="F278" s="5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50"/>
      <c r="E279" s="50"/>
      <c r="F279" s="5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50"/>
      <c r="E280" s="50"/>
      <c r="F280" s="5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50"/>
      <c r="E281" s="50"/>
      <c r="F281" s="5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50"/>
      <c r="E282" s="50"/>
      <c r="F282" s="5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50"/>
      <c r="E283" s="50"/>
      <c r="F283" s="5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50"/>
      <c r="E284" s="50"/>
      <c r="F284" s="5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50"/>
      <c r="E285" s="50"/>
      <c r="F285" s="5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50"/>
      <c r="E286" s="50"/>
      <c r="F286" s="5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50"/>
      <c r="E287" s="50"/>
      <c r="F287" s="5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50"/>
      <c r="E288" s="50"/>
      <c r="F288" s="5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50"/>
      <c r="E289" s="50"/>
      <c r="F289" s="5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50"/>
      <c r="E290" s="50"/>
      <c r="F290" s="5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50"/>
      <c r="E291" s="50"/>
      <c r="F291" s="5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50"/>
      <c r="E292" s="50"/>
      <c r="F292" s="5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50"/>
      <c r="E293" s="50"/>
      <c r="F293" s="5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50"/>
      <c r="E294" s="50"/>
      <c r="F294" s="5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50"/>
      <c r="E295" s="50"/>
      <c r="F295" s="5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50"/>
      <c r="E296" s="50"/>
      <c r="F296" s="5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50"/>
      <c r="E297" s="50"/>
      <c r="F297" s="5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50"/>
      <c r="E298" s="50"/>
      <c r="F298" s="5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50"/>
      <c r="E299" s="50"/>
      <c r="F299" s="5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50"/>
      <c r="E300" s="50"/>
      <c r="F300" s="5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50"/>
      <c r="E301" s="50"/>
      <c r="F301" s="5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50"/>
      <c r="E302" s="50"/>
      <c r="F302" s="5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50"/>
      <c r="E303" s="50"/>
      <c r="F303" s="5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50"/>
      <c r="E304" s="50"/>
      <c r="F304" s="5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50"/>
      <c r="E305" s="50"/>
      <c r="F305" s="5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50"/>
      <c r="E306" s="50"/>
      <c r="F306" s="5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50"/>
      <c r="E307" s="50"/>
      <c r="F307" s="5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50"/>
      <c r="E308" s="50"/>
      <c r="F308" s="5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50"/>
      <c r="E309" s="50"/>
      <c r="F309" s="5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50"/>
      <c r="E310" s="50"/>
      <c r="F310" s="5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50"/>
      <c r="E311" s="50"/>
      <c r="F311" s="5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50"/>
      <c r="E312" s="50"/>
      <c r="F312" s="5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50"/>
      <c r="E313" s="50"/>
      <c r="F313" s="5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50"/>
      <c r="E314" s="50"/>
      <c r="F314" s="5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50"/>
      <c r="E315" s="50"/>
      <c r="F315" s="5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50"/>
      <c r="E316" s="50"/>
      <c r="F316" s="5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50"/>
      <c r="E317" s="50"/>
      <c r="F317" s="5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50"/>
      <c r="E318" s="50"/>
      <c r="F318" s="5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50"/>
      <c r="E319" s="50"/>
      <c r="F319" s="5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50"/>
      <c r="E320" s="50"/>
      <c r="F320" s="5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50"/>
      <c r="E321" s="50"/>
      <c r="F321" s="5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50"/>
      <c r="E322" s="50"/>
      <c r="F322" s="5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50"/>
      <c r="E323" s="50"/>
      <c r="F323" s="5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50"/>
      <c r="E324" s="50"/>
      <c r="F324" s="5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50"/>
      <c r="E325" s="50"/>
      <c r="F325" s="5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50"/>
      <c r="E326" s="50"/>
      <c r="F326" s="5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50"/>
      <c r="E327" s="50"/>
      <c r="F327" s="5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50"/>
      <c r="E328" s="50"/>
      <c r="F328" s="5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50"/>
      <c r="E329" s="50"/>
      <c r="F329" s="5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50"/>
      <c r="E330" s="50"/>
      <c r="F330" s="5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50"/>
      <c r="E331" s="50"/>
      <c r="F331" s="5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50"/>
      <c r="E332" s="50"/>
      <c r="F332" s="5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50"/>
      <c r="E333" s="50"/>
      <c r="F333" s="5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50"/>
      <c r="E334" s="50"/>
      <c r="F334" s="5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50"/>
      <c r="E335" s="50"/>
      <c r="F335" s="5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50"/>
      <c r="E336" s="50"/>
      <c r="F336" s="5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50"/>
      <c r="E337" s="50"/>
      <c r="F337" s="5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50"/>
      <c r="E338" s="50"/>
      <c r="F338" s="5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50"/>
      <c r="E339" s="50"/>
      <c r="F339" s="5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50"/>
      <c r="E340" s="50"/>
      <c r="F340" s="5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50"/>
      <c r="E341" s="50"/>
      <c r="F341" s="5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50"/>
      <c r="E342" s="50"/>
      <c r="F342" s="5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50"/>
      <c r="E343" s="50"/>
      <c r="F343" s="5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50"/>
      <c r="E344" s="50"/>
      <c r="F344" s="5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50"/>
      <c r="E345" s="50"/>
      <c r="F345" s="5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50"/>
      <c r="E346" s="50"/>
      <c r="F346" s="5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50"/>
      <c r="E347" s="50"/>
      <c r="F347" s="5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50"/>
      <c r="E348" s="50"/>
      <c r="F348" s="5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50"/>
      <c r="E349" s="50"/>
      <c r="F349" s="5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50"/>
      <c r="E350" s="50"/>
      <c r="F350" s="5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50"/>
      <c r="E351" s="50"/>
      <c r="F351" s="5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50"/>
      <c r="E352" s="50"/>
      <c r="F352" s="5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50"/>
      <c r="E353" s="50"/>
      <c r="F353" s="5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50"/>
      <c r="E354" s="50"/>
      <c r="F354" s="5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50"/>
      <c r="E355" s="50"/>
      <c r="F355" s="5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50"/>
      <c r="E356" s="50"/>
      <c r="F356" s="5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50"/>
      <c r="E357" s="50"/>
      <c r="F357" s="5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50"/>
      <c r="E358" s="50"/>
      <c r="F358" s="5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50"/>
      <c r="E359" s="50"/>
      <c r="F359" s="5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50"/>
      <c r="E360" s="50"/>
      <c r="F360" s="5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50"/>
      <c r="E361" s="50"/>
      <c r="F361" s="5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50"/>
      <c r="E362" s="50"/>
      <c r="F362" s="5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50"/>
      <c r="E363" s="50"/>
      <c r="F363" s="5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50"/>
      <c r="E364" s="50"/>
      <c r="F364" s="5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50"/>
      <c r="E365" s="50"/>
      <c r="F365" s="5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50"/>
      <c r="E366" s="50"/>
      <c r="F366" s="5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50"/>
      <c r="E367" s="50"/>
      <c r="F367" s="5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50"/>
      <c r="E368" s="50"/>
      <c r="F368" s="5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50"/>
      <c r="E369" s="50"/>
      <c r="F369" s="5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50"/>
      <c r="E370" s="50"/>
      <c r="F370" s="5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50"/>
      <c r="E371" s="50"/>
      <c r="F371" s="5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50"/>
      <c r="E372" s="50"/>
      <c r="F372" s="5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50"/>
      <c r="E373" s="50"/>
      <c r="F373" s="5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50"/>
      <c r="E374" s="50"/>
      <c r="F374" s="5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50"/>
      <c r="E375" s="50"/>
      <c r="F375" s="5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50"/>
      <c r="E376" s="50"/>
      <c r="F376" s="5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50"/>
      <c r="E377" s="50"/>
      <c r="F377" s="5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50"/>
      <c r="E378" s="50"/>
      <c r="F378" s="5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50"/>
      <c r="E379" s="50"/>
      <c r="F379" s="5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50"/>
      <c r="E380" s="50"/>
      <c r="F380" s="5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50"/>
      <c r="E381" s="50"/>
      <c r="F381" s="5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50"/>
      <c r="E382" s="50"/>
      <c r="F382" s="5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50"/>
      <c r="E383" s="50"/>
      <c r="F383" s="5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50"/>
      <c r="E384" s="50"/>
      <c r="F384" s="5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50"/>
      <c r="E385" s="50"/>
      <c r="F385" s="5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50"/>
      <c r="E386" s="50"/>
      <c r="F386" s="5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50"/>
      <c r="E387" s="50"/>
      <c r="F387" s="5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50"/>
      <c r="E388" s="50"/>
      <c r="F388" s="5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50"/>
      <c r="E389" s="50"/>
      <c r="F389" s="5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50"/>
      <c r="E390" s="50"/>
      <c r="F390" s="5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50"/>
      <c r="E391" s="50"/>
      <c r="F391" s="5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50"/>
      <c r="E392" s="50"/>
      <c r="F392" s="5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50"/>
      <c r="E393" s="50"/>
      <c r="F393" s="5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50"/>
      <c r="E394" s="50"/>
      <c r="F394" s="5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50"/>
      <c r="E395" s="50"/>
      <c r="F395" s="5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50"/>
      <c r="E396" s="50"/>
      <c r="F396" s="5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50"/>
      <c r="E397" s="50"/>
      <c r="F397" s="5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50"/>
      <c r="E398" s="50"/>
      <c r="F398" s="5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50"/>
      <c r="E399" s="50"/>
      <c r="F399" s="5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50"/>
      <c r="E400" s="50"/>
      <c r="F400" s="5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50"/>
      <c r="E401" s="50"/>
      <c r="F401" s="5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50"/>
      <c r="E402" s="50"/>
      <c r="F402" s="5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50"/>
      <c r="E403" s="50"/>
      <c r="F403" s="5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50"/>
      <c r="E404" s="50"/>
      <c r="F404" s="5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50"/>
      <c r="E405" s="50"/>
      <c r="F405" s="5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50"/>
      <c r="E406" s="50"/>
      <c r="F406" s="5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50"/>
      <c r="E407" s="50"/>
      <c r="F407" s="5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50"/>
      <c r="E408" s="50"/>
      <c r="F408" s="5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50"/>
      <c r="E409" s="50"/>
      <c r="F409" s="5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50"/>
      <c r="E410" s="50"/>
      <c r="F410" s="5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50"/>
      <c r="E411" s="50"/>
      <c r="F411" s="5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50"/>
      <c r="E412" s="50"/>
      <c r="F412" s="5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50"/>
      <c r="E413" s="50"/>
      <c r="F413" s="5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50"/>
      <c r="E414" s="50"/>
      <c r="F414" s="5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50"/>
      <c r="E415" s="50"/>
      <c r="F415" s="5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50"/>
      <c r="E416" s="50"/>
      <c r="F416" s="5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50"/>
      <c r="E417" s="50"/>
      <c r="F417" s="5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50"/>
      <c r="E418" s="50"/>
      <c r="F418" s="5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50"/>
      <c r="E419" s="50"/>
      <c r="F419" s="5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50"/>
      <c r="E420" s="50"/>
      <c r="F420" s="5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50"/>
      <c r="E421" s="50"/>
      <c r="F421" s="5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50"/>
      <c r="E422" s="50"/>
      <c r="F422" s="5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50"/>
      <c r="E423" s="50"/>
      <c r="F423" s="5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50"/>
      <c r="E424" s="50"/>
      <c r="F424" s="5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50"/>
      <c r="E425" s="50"/>
      <c r="F425" s="5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50"/>
      <c r="E426" s="50"/>
      <c r="F426" s="5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50"/>
      <c r="E427" s="50"/>
      <c r="F427" s="5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50"/>
      <c r="E428" s="50"/>
      <c r="F428" s="5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50"/>
      <c r="E429" s="50"/>
      <c r="F429" s="5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50"/>
      <c r="E430" s="50"/>
      <c r="F430" s="5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50"/>
      <c r="E431" s="50"/>
      <c r="F431" s="5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50"/>
      <c r="E432" s="50"/>
      <c r="F432" s="5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50"/>
      <c r="E433" s="50"/>
      <c r="F433" s="5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50"/>
      <c r="E434" s="50"/>
      <c r="F434" s="5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50"/>
      <c r="E435" s="50"/>
      <c r="F435" s="5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50"/>
      <c r="E436" s="50"/>
      <c r="F436" s="5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50"/>
      <c r="E437" s="50"/>
      <c r="F437" s="5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50"/>
      <c r="E438" s="50"/>
      <c r="F438" s="5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50"/>
      <c r="E439" s="50"/>
      <c r="F439" s="5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50"/>
      <c r="E440" s="50"/>
      <c r="F440" s="5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50"/>
      <c r="E441" s="50"/>
      <c r="F441" s="5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50"/>
      <c r="E442" s="50"/>
      <c r="F442" s="5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50"/>
      <c r="E443" s="50"/>
      <c r="F443" s="5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50"/>
      <c r="E444" s="50"/>
      <c r="F444" s="5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50"/>
      <c r="E445" s="50"/>
      <c r="F445" s="5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50"/>
      <c r="E446" s="50"/>
      <c r="F446" s="5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50"/>
      <c r="E447" s="50"/>
      <c r="F447" s="5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50"/>
      <c r="E448" s="50"/>
      <c r="F448" s="5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50"/>
      <c r="E449" s="50"/>
      <c r="F449" s="5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50"/>
      <c r="E450" s="50"/>
      <c r="F450" s="5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50"/>
      <c r="E451" s="50"/>
      <c r="F451" s="5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50"/>
      <c r="E452" s="50"/>
      <c r="F452" s="5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50"/>
      <c r="E453" s="50"/>
      <c r="F453" s="5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50"/>
      <c r="E454" s="50"/>
      <c r="F454" s="5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50"/>
      <c r="E455" s="50"/>
      <c r="F455" s="5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50"/>
      <c r="E456" s="50"/>
      <c r="F456" s="5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50"/>
      <c r="E457" s="50"/>
      <c r="F457" s="5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50"/>
      <c r="E458" s="50"/>
      <c r="F458" s="5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50"/>
      <c r="E459" s="50"/>
      <c r="F459" s="5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50"/>
      <c r="E460" s="50"/>
      <c r="F460" s="5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50"/>
      <c r="E461" s="50"/>
      <c r="F461" s="5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50"/>
      <c r="E462" s="50"/>
      <c r="F462" s="5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50"/>
      <c r="E463" s="50"/>
      <c r="F463" s="5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50"/>
      <c r="E464" s="50"/>
      <c r="F464" s="5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50"/>
      <c r="E465" s="50"/>
      <c r="F465" s="5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50"/>
      <c r="E466" s="50"/>
      <c r="F466" s="5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50"/>
      <c r="E467" s="50"/>
      <c r="F467" s="5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50"/>
      <c r="E468" s="50"/>
      <c r="F468" s="5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50"/>
      <c r="E469" s="50"/>
      <c r="F469" s="5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50"/>
      <c r="E470" s="50"/>
      <c r="F470" s="5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50"/>
      <c r="E471" s="50"/>
      <c r="F471" s="5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50"/>
      <c r="E472" s="50"/>
      <c r="F472" s="5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50"/>
      <c r="E473" s="50"/>
      <c r="F473" s="5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50"/>
      <c r="E474" s="50"/>
      <c r="F474" s="5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50"/>
      <c r="E475" s="50"/>
      <c r="F475" s="5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50"/>
      <c r="E476" s="50"/>
      <c r="F476" s="5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50"/>
      <c r="E477" s="50"/>
      <c r="F477" s="5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50"/>
      <c r="E478" s="50"/>
      <c r="F478" s="5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50"/>
      <c r="E479" s="50"/>
      <c r="F479" s="5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50"/>
      <c r="E480" s="50"/>
      <c r="F480" s="5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50"/>
      <c r="E481" s="50"/>
      <c r="F481" s="5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50"/>
      <c r="E482" s="50"/>
      <c r="F482" s="5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50"/>
      <c r="E483" s="50"/>
      <c r="F483" s="5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50"/>
      <c r="E484" s="50"/>
      <c r="F484" s="5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50"/>
      <c r="E485" s="50"/>
      <c r="F485" s="5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50"/>
      <c r="E486" s="50"/>
      <c r="F486" s="5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50"/>
      <c r="E487" s="50"/>
      <c r="F487" s="5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50"/>
      <c r="E488" s="50"/>
      <c r="F488" s="5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50"/>
      <c r="E489" s="50"/>
      <c r="F489" s="5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50"/>
      <c r="E490" s="50"/>
      <c r="F490" s="5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50"/>
      <c r="E491" s="50"/>
      <c r="F491" s="5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50"/>
      <c r="E492" s="50"/>
      <c r="F492" s="5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50"/>
      <c r="E493" s="50"/>
      <c r="F493" s="5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50"/>
      <c r="E494" s="50"/>
      <c r="F494" s="5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50"/>
      <c r="E495" s="50"/>
      <c r="F495" s="5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50"/>
      <c r="E496" s="50"/>
      <c r="F496" s="5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50"/>
      <c r="E497" s="50"/>
      <c r="F497" s="5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50"/>
      <c r="E498" s="50"/>
      <c r="F498" s="5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50"/>
      <c r="E499" s="50"/>
      <c r="F499" s="5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50"/>
      <c r="E500" s="50"/>
      <c r="F500" s="5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50"/>
      <c r="E501" s="50"/>
      <c r="F501" s="5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50"/>
      <c r="E502" s="50"/>
      <c r="F502" s="5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50"/>
      <c r="E503" s="50"/>
      <c r="F503" s="5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50"/>
      <c r="E504" s="50"/>
      <c r="F504" s="5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50"/>
      <c r="E505" s="50"/>
      <c r="F505" s="5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50"/>
      <c r="E506" s="50"/>
      <c r="F506" s="5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50"/>
      <c r="E507" s="50"/>
      <c r="F507" s="5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50"/>
      <c r="E508" s="50"/>
      <c r="F508" s="5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50"/>
      <c r="E509" s="50"/>
      <c r="F509" s="5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50"/>
      <c r="E510" s="50"/>
      <c r="F510" s="5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50"/>
      <c r="E511" s="50"/>
      <c r="F511" s="5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50"/>
      <c r="E512" s="50"/>
      <c r="F512" s="5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50"/>
      <c r="E513" s="50"/>
      <c r="F513" s="5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50"/>
      <c r="E514" s="50"/>
      <c r="F514" s="5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50"/>
      <c r="E515" s="50"/>
      <c r="F515" s="5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50"/>
      <c r="E516" s="50"/>
      <c r="F516" s="5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50"/>
      <c r="E517" s="50"/>
      <c r="F517" s="5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50"/>
      <c r="E518" s="50"/>
      <c r="F518" s="5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50"/>
      <c r="E519" s="50"/>
      <c r="F519" s="5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50"/>
      <c r="E520" s="50"/>
      <c r="F520" s="5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50"/>
      <c r="E521" s="50"/>
      <c r="F521" s="5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50"/>
      <c r="E522" s="50"/>
      <c r="F522" s="5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50"/>
      <c r="E523" s="50"/>
      <c r="F523" s="5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50"/>
      <c r="E524" s="50"/>
      <c r="F524" s="5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50"/>
      <c r="E525" s="50"/>
      <c r="F525" s="5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50"/>
      <c r="E526" s="50"/>
      <c r="F526" s="5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50"/>
      <c r="E527" s="50"/>
      <c r="F527" s="5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50"/>
      <c r="E528" s="50"/>
      <c r="F528" s="5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50"/>
      <c r="E529" s="50"/>
      <c r="F529" s="5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50"/>
      <c r="E530" s="50"/>
      <c r="F530" s="5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50"/>
      <c r="E531" s="50"/>
      <c r="F531" s="5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50"/>
      <c r="E532" s="50"/>
      <c r="F532" s="5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50"/>
      <c r="E533" s="50"/>
      <c r="F533" s="5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50"/>
      <c r="E534" s="50"/>
      <c r="F534" s="5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50"/>
      <c r="E535" s="50"/>
      <c r="F535" s="5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50"/>
      <c r="E536" s="50"/>
      <c r="F536" s="5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50"/>
      <c r="E537" s="50"/>
      <c r="F537" s="5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50"/>
      <c r="E538" s="50"/>
      <c r="F538" s="5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50"/>
      <c r="E539" s="50"/>
      <c r="F539" s="5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50"/>
      <c r="E540" s="50"/>
      <c r="F540" s="5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50"/>
      <c r="E541" s="50"/>
      <c r="F541" s="5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50"/>
      <c r="E542" s="50"/>
      <c r="F542" s="5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50"/>
      <c r="E543" s="50"/>
      <c r="F543" s="5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50"/>
      <c r="E544" s="50"/>
      <c r="F544" s="5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50"/>
      <c r="E545" s="50"/>
      <c r="F545" s="5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50"/>
      <c r="E546" s="50"/>
      <c r="F546" s="5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50"/>
      <c r="E547" s="50"/>
      <c r="F547" s="5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50"/>
      <c r="E548" s="50"/>
      <c r="F548" s="5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50"/>
      <c r="E549" s="50"/>
      <c r="F549" s="5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50"/>
      <c r="E550" s="50"/>
      <c r="F550" s="5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50"/>
      <c r="E551" s="50"/>
      <c r="F551" s="5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50"/>
      <c r="E552" s="50"/>
      <c r="F552" s="5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50"/>
      <c r="E553" s="50"/>
      <c r="F553" s="5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50"/>
      <c r="E554" s="50"/>
      <c r="F554" s="5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50"/>
      <c r="E555" s="50"/>
      <c r="F555" s="5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50"/>
      <c r="E556" s="50"/>
      <c r="F556" s="5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50"/>
      <c r="E557" s="50"/>
      <c r="F557" s="5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50"/>
      <c r="E558" s="50"/>
      <c r="F558" s="5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50"/>
      <c r="E559" s="50"/>
      <c r="F559" s="5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50"/>
      <c r="E560" s="50"/>
      <c r="F560" s="5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50"/>
      <c r="E561" s="50"/>
      <c r="F561" s="5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50"/>
      <c r="E562" s="50"/>
      <c r="F562" s="5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50"/>
      <c r="E563" s="50"/>
      <c r="F563" s="5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50"/>
      <c r="E564" s="50"/>
      <c r="F564" s="5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50"/>
      <c r="E565" s="50"/>
      <c r="F565" s="5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50"/>
      <c r="E566" s="50"/>
      <c r="F566" s="5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50"/>
      <c r="E567" s="50"/>
      <c r="F567" s="5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50"/>
      <c r="E568" s="50"/>
      <c r="F568" s="5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50"/>
      <c r="E569" s="50"/>
      <c r="F569" s="5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50"/>
      <c r="E570" s="50"/>
      <c r="F570" s="5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50"/>
      <c r="E571" s="50"/>
      <c r="F571" s="5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50"/>
      <c r="E572" s="50"/>
      <c r="F572" s="5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50"/>
      <c r="E573" s="50"/>
      <c r="F573" s="5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50"/>
      <c r="E574" s="50"/>
      <c r="F574" s="5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50"/>
      <c r="E575" s="50"/>
      <c r="F575" s="5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50"/>
      <c r="E576" s="50"/>
      <c r="F576" s="5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50"/>
      <c r="E577" s="50"/>
      <c r="F577" s="5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50"/>
      <c r="E578" s="50"/>
      <c r="F578" s="5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50"/>
      <c r="E579" s="50"/>
      <c r="F579" s="5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50"/>
      <c r="E580" s="50"/>
      <c r="F580" s="5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50"/>
      <c r="E581" s="50"/>
      <c r="F581" s="5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50"/>
      <c r="E582" s="50"/>
      <c r="F582" s="5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50"/>
      <c r="E583" s="50"/>
      <c r="F583" s="5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50"/>
      <c r="E584" s="50"/>
      <c r="F584" s="5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50"/>
      <c r="E585" s="50"/>
      <c r="F585" s="5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50"/>
      <c r="E586" s="50"/>
      <c r="F586" s="5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50"/>
      <c r="E587" s="50"/>
      <c r="F587" s="5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50"/>
      <c r="E588" s="50"/>
      <c r="F588" s="5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50"/>
      <c r="E589" s="50"/>
      <c r="F589" s="5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50"/>
      <c r="E590" s="50"/>
      <c r="F590" s="5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50"/>
      <c r="E591" s="50"/>
      <c r="F591" s="5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50"/>
      <c r="E592" s="50"/>
      <c r="F592" s="5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50"/>
      <c r="E593" s="50"/>
      <c r="F593" s="5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50"/>
      <c r="E594" s="50"/>
      <c r="F594" s="5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50"/>
      <c r="E595" s="50"/>
      <c r="F595" s="5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50"/>
      <c r="E596" s="50"/>
      <c r="F596" s="5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50"/>
      <c r="E597" s="50"/>
      <c r="F597" s="5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50"/>
      <c r="E598" s="50"/>
      <c r="F598" s="5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50"/>
      <c r="E599" s="50"/>
      <c r="F599" s="5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50"/>
      <c r="E600" s="50"/>
      <c r="F600" s="5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50"/>
      <c r="E601" s="50"/>
      <c r="F601" s="5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50"/>
      <c r="E602" s="50"/>
      <c r="F602" s="5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50"/>
      <c r="E603" s="50"/>
      <c r="F603" s="5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50"/>
      <c r="E604" s="50"/>
      <c r="F604" s="5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50"/>
      <c r="E605" s="50"/>
      <c r="F605" s="5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50"/>
      <c r="E606" s="50"/>
      <c r="F606" s="5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50"/>
      <c r="E607" s="50"/>
      <c r="F607" s="5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50"/>
      <c r="E608" s="50"/>
      <c r="F608" s="5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50"/>
      <c r="E609" s="50"/>
      <c r="F609" s="5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50"/>
      <c r="E610" s="50"/>
      <c r="F610" s="5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50"/>
      <c r="E611" s="50"/>
      <c r="F611" s="5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50"/>
      <c r="E612" s="50"/>
      <c r="F612" s="5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50"/>
      <c r="E613" s="50"/>
      <c r="F613" s="5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50"/>
      <c r="E614" s="50"/>
      <c r="F614" s="5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50"/>
      <c r="E615" s="50"/>
      <c r="F615" s="5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50"/>
      <c r="E616" s="50"/>
      <c r="F616" s="5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50"/>
      <c r="E617" s="50"/>
      <c r="F617" s="5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50"/>
      <c r="E618" s="50"/>
      <c r="F618" s="5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50"/>
      <c r="E619" s="50"/>
      <c r="F619" s="5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50"/>
      <c r="E620" s="50"/>
      <c r="F620" s="5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50"/>
      <c r="E621" s="50"/>
      <c r="F621" s="5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50"/>
      <c r="E622" s="50"/>
      <c r="F622" s="5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50"/>
      <c r="E623" s="50"/>
      <c r="F623" s="5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50"/>
      <c r="E624" s="50"/>
      <c r="F624" s="5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50"/>
      <c r="E625" s="50"/>
      <c r="F625" s="5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50"/>
      <c r="E626" s="50"/>
      <c r="F626" s="5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50"/>
      <c r="E627" s="50"/>
      <c r="F627" s="5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50"/>
      <c r="E628" s="50"/>
      <c r="F628" s="5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50"/>
      <c r="E629" s="50"/>
      <c r="F629" s="5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50"/>
      <c r="E630" s="50"/>
      <c r="F630" s="5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50"/>
      <c r="E631" s="50"/>
      <c r="F631" s="5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50"/>
      <c r="E632" s="50"/>
      <c r="F632" s="5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50"/>
      <c r="E633" s="50"/>
      <c r="F633" s="5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50"/>
      <c r="E634" s="50"/>
      <c r="F634" s="5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50"/>
      <c r="E635" s="50"/>
      <c r="F635" s="5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50"/>
      <c r="E636" s="50"/>
      <c r="F636" s="5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50"/>
      <c r="E637" s="50"/>
      <c r="F637" s="5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50"/>
      <c r="E638" s="50"/>
      <c r="F638" s="5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50"/>
      <c r="E639" s="50"/>
      <c r="F639" s="5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50"/>
      <c r="E640" s="50"/>
      <c r="F640" s="5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50"/>
      <c r="E641" s="50"/>
      <c r="F641" s="5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50"/>
      <c r="E642" s="50"/>
      <c r="F642" s="5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50"/>
      <c r="E643" s="50"/>
      <c r="F643" s="5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50"/>
      <c r="E644" s="50"/>
      <c r="F644" s="5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50"/>
      <c r="E645" s="50"/>
      <c r="F645" s="5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50"/>
      <c r="E646" s="50"/>
      <c r="F646" s="5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50"/>
      <c r="E647" s="50"/>
      <c r="F647" s="5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50"/>
      <c r="E648" s="50"/>
      <c r="F648" s="5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50"/>
      <c r="E649" s="50"/>
      <c r="F649" s="5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50"/>
      <c r="E650" s="50"/>
      <c r="F650" s="5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50"/>
      <c r="E651" s="50"/>
      <c r="F651" s="5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50"/>
      <c r="E652" s="50"/>
      <c r="F652" s="5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50"/>
      <c r="E653" s="50"/>
      <c r="F653" s="5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50"/>
      <c r="E654" s="50"/>
      <c r="F654" s="5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50"/>
      <c r="E655" s="50"/>
      <c r="F655" s="5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50"/>
      <c r="E656" s="50"/>
      <c r="F656" s="5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50"/>
      <c r="E657" s="50"/>
      <c r="F657" s="5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50"/>
      <c r="E658" s="50"/>
      <c r="F658" s="5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50"/>
      <c r="E659" s="50"/>
      <c r="F659" s="5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50"/>
      <c r="E660" s="50"/>
      <c r="F660" s="5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50"/>
      <c r="E661" s="50"/>
      <c r="F661" s="5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50"/>
      <c r="E662" s="50"/>
      <c r="F662" s="5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50"/>
      <c r="E663" s="50"/>
      <c r="F663" s="5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50"/>
      <c r="E664" s="50"/>
      <c r="F664" s="5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50"/>
      <c r="E665" s="50"/>
      <c r="F665" s="5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50"/>
      <c r="E666" s="50"/>
      <c r="F666" s="5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50"/>
      <c r="E667" s="50"/>
      <c r="F667" s="5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50"/>
      <c r="E668" s="50"/>
      <c r="F668" s="5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50"/>
      <c r="E669" s="50"/>
      <c r="F669" s="5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50"/>
      <c r="E670" s="50"/>
      <c r="F670" s="5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50"/>
      <c r="E671" s="50"/>
      <c r="F671" s="5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50"/>
      <c r="E672" s="50"/>
      <c r="F672" s="5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50"/>
      <c r="E673" s="50"/>
      <c r="F673" s="5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50"/>
      <c r="E674" s="50"/>
      <c r="F674" s="5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50"/>
      <c r="E675" s="50"/>
      <c r="F675" s="5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50"/>
      <c r="E676" s="50"/>
      <c r="F676" s="5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50"/>
      <c r="E677" s="50"/>
      <c r="F677" s="5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50"/>
      <c r="E678" s="50"/>
      <c r="F678" s="5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50"/>
      <c r="E679" s="50"/>
      <c r="F679" s="5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50"/>
      <c r="E680" s="50"/>
      <c r="F680" s="5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50"/>
      <c r="E681" s="50"/>
      <c r="F681" s="5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50"/>
      <c r="E682" s="50"/>
      <c r="F682" s="5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50"/>
      <c r="E683" s="50"/>
      <c r="F683" s="5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50"/>
      <c r="E684" s="50"/>
      <c r="F684" s="5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50"/>
      <c r="E685" s="50"/>
      <c r="F685" s="5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50"/>
      <c r="E686" s="50"/>
      <c r="F686" s="5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50"/>
      <c r="E687" s="50"/>
      <c r="F687" s="5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50"/>
      <c r="E688" s="50"/>
      <c r="F688" s="5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50"/>
      <c r="E689" s="50"/>
      <c r="F689" s="5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50"/>
      <c r="E690" s="50"/>
      <c r="F690" s="5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50"/>
      <c r="E691" s="50"/>
      <c r="F691" s="5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50"/>
      <c r="E692" s="50"/>
      <c r="F692" s="5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50"/>
      <c r="E693" s="50"/>
      <c r="F693" s="5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50"/>
      <c r="E694" s="50"/>
      <c r="F694" s="5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50"/>
      <c r="E695" s="50"/>
      <c r="F695" s="5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50"/>
      <c r="E696" s="50"/>
      <c r="F696" s="5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50"/>
      <c r="E697" s="50"/>
      <c r="F697" s="5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50"/>
      <c r="E698" s="50"/>
      <c r="F698" s="5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50"/>
      <c r="E699" s="50"/>
      <c r="F699" s="5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50"/>
      <c r="E700" s="50"/>
      <c r="F700" s="5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50"/>
      <c r="E701" s="50"/>
      <c r="F701" s="5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50"/>
      <c r="E702" s="50"/>
      <c r="F702" s="5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50"/>
      <c r="E703" s="50"/>
      <c r="F703" s="5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50"/>
      <c r="E704" s="50"/>
      <c r="F704" s="5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50"/>
      <c r="E705" s="50"/>
      <c r="F705" s="5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50"/>
      <c r="E706" s="50"/>
      <c r="F706" s="5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50"/>
      <c r="E707" s="50"/>
      <c r="F707" s="5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50"/>
      <c r="E708" s="50"/>
      <c r="F708" s="5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50"/>
      <c r="E709" s="50"/>
      <c r="F709" s="5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50"/>
      <c r="E710" s="50"/>
      <c r="F710" s="5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50"/>
      <c r="E711" s="50"/>
      <c r="F711" s="5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50"/>
      <c r="E712" s="50"/>
      <c r="F712" s="5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50"/>
      <c r="E713" s="50"/>
      <c r="F713" s="5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50"/>
      <c r="E714" s="50"/>
      <c r="F714" s="5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50"/>
      <c r="E715" s="50"/>
      <c r="F715" s="5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50"/>
      <c r="E716" s="50"/>
      <c r="F716" s="5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50"/>
      <c r="E717" s="50"/>
      <c r="F717" s="5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50"/>
      <c r="E718" s="50"/>
      <c r="F718" s="5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50"/>
      <c r="E719" s="50"/>
      <c r="F719" s="5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50"/>
      <c r="E720" s="50"/>
      <c r="F720" s="5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50"/>
      <c r="E721" s="50"/>
      <c r="F721" s="5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50"/>
      <c r="E722" s="50"/>
      <c r="F722" s="5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50"/>
      <c r="E723" s="50"/>
      <c r="F723" s="5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50"/>
      <c r="E724" s="50"/>
      <c r="F724" s="5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50"/>
      <c r="E725" s="50"/>
      <c r="F725" s="5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50"/>
      <c r="E726" s="50"/>
      <c r="F726" s="5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50"/>
      <c r="E727" s="50"/>
      <c r="F727" s="5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50"/>
      <c r="E728" s="50"/>
      <c r="F728" s="5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50"/>
      <c r="E729" s="50"/>
      <c r="F729" s="5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50"/>
      <c r="E730" s="50"/>
      <c r="F730" s="5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50"/>
      <c r="E731" s="50"/>
      <c r="F731" s="5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50"/>
      <c r="E732" s="50"/>
      <c r="F732" s="5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50"/>
      <c r="E733" s="50"/>
      <c r="F733" s="5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50"/>
      <c r="E734" s="50"/>
      <c r="F734" s="5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50"/>
      <c r="E735" s="50"/>
      <c r="F735" s="5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50"/>
      <c r="E736" s="50"/>
      <c r="F736" s="5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50"/>
      <c r="E737" s="50"/>
      <c r="F737" s="5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50"/>
      <c r="E738" s="50"/>
      <c r="F738" s="5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50"/>
      <c r="E739" s="50"/>
      <c r="F739" s="5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50"/>
      <c r="E740" s="50"/>
      <c r="F740" s="5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50"/>
      <c r="E741" s="50"/>
      <c r="F741" s="5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50"/>
      <c r="E742" s="50"/>
      <c r="F742" s="5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50"/>
      <c r="E743" s="50"/>
      <c r="F743" s="5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50"/>
      <c r="E744" s="50"/>
      <c r="F744" s="5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50"/>
      <c r="E745" s="50"/>
      <c r="F745" s="5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50"/>
      <c r="E746" s="50"/>
      <c r="F746" s="5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50"/>
      <c r="E747" s="50"/>
      <c r="F747" s="5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50"/>
      <c r="E748" s="50"/>
      <c r="F748" s="5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50"/>
      <c r="E749" s="50"/>
      <c r="F749" s="5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50"/>
      <c r="E750" s="50"/>
      <c r="F750" s="5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50"/>
      <c r="E751" s="50"/>
      <c r="F751" s="5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50"/>
      <c r="E752" s="50"/>
      <c r="F752" s="5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50"/>
      <c r="E753" s="50"/>
      <c r="F753" s="5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50"/>
      <c r="E754" s="50"/>
      <c r="F754" s="5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50"/>
      <c r="E755" s="50"/>
      <c r="F755" s="5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50"/>
      <c r="E756" s="50"/>
      <c r="F756" s="5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50"/>
      <c r="E757" s="50"/>
      <c r="F757" s="5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50"/>
      <c r="E758" s="50"/>
      <c r="F758" s="5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50"/>
      <c r="E759" s="50"/>
      <c r="F759" s="5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50"/>
      <c r="E760" s="50"/>
      <c r="F760" s="5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50"/>
      <c r="E761" s="50"/>
      <c r="F761" s="5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50"/>
      <c r="E762" s="50"/>
      <c r="F762" s="5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50"/>
      <c r="E763" s="50"/>
      <c r="F763" s="5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50"/>
      <c r="E764" s="50"/>
      <c r="F764" s="5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50"/>
      <c r="E765" s="50"/>
      <c r="F765" s="5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50"/>
      <c r="E766" s="50"/>
      <c r="F766" s="5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50"/>
      <c r="E767" s="50"/>
      <c r="F767" s="5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50"/>
      <c r="E768" s="50"/>
      <c r="F768" s="5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50"/>
      <c r="E769" s="50"/>
      <c r="F769" s="5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50"/>
      <c r="E770" s="50"/>
      <c r="F770" s="5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50"/>
      <c r="E771" s="50"/>
      <c r="F771" s="5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50"/>
      <c r="E772" s="50"/>
      <c r="F772" s="5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50"/>
      <c r="E773" s="50"/>
      <c r="F773" s="5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50"/>
      <c r="E774" s="50"/>
      <c r="F774" s="5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50"/>
      <c r="E775" s="50"/>
      <c r="F775" s="5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50"/>
      <c r="E776" s="50"/>
      <c r="F776" s="5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50"/>
      <c r="E777" s="50"/>
      <c r="F777" s="5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50"/>
      <c r="E778" s="50"/>
      <c r="F778" s="5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50"/>
      <c r="E779" s="50"/>
      <c r="F779" s="5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50"/>
      <c r="E780" s="50"/>
      <c r="F780" s="5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50"/>
      <c r="E781" s="50"/>
      <c r="F781" s="5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50"/>
      <c r="E782" s="50"/>
      <c r="F782" s="5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50"/>
      <c r="E783" s="50"/>
      <c r="F783" s="5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50"/>
      <c r="E784" s="50"/>
      <c r="F784" s="5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50"/>
      <c r="E785" s="50"/>
      <c r="F785" s="5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50"/>
      <c r="E786" s="50"/>
      <c r="F786" s="5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50"/>
      <c r="E787" s="50"/>
      <c r="F787" s="5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50"/>
      <c r="E788" s="50"/>
      <c r="F788" s="5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50"/>
      <c r="E789" s="50"/>
      <c r="F789" s="5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50"/>
      <c r="E790" s="50"/>
      <c r="F790" s="5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50"/>
      <c r="E791" s="50"/>
      <c r="F791" s="5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50"/>
      <c r="E792" s="50"/>
      <c r="F792" s="5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50"/>
      <c r="E793" s="50"/>
      <c r="F793" s="5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50"/>
      <c r="E794" s="50"/>
      <c r="F794" s="5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50"/>
      <c r="E795" s="50"/>
      <c r="F795" s="5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50"/>
      <c r="E796" s="50"/>
      <c r="F796" s="5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50"/>
      <c r="E797" s="50"/>
      <c r="F797" s="5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50"/>
      <c r="E798" s="50"/>
      <c r="F798" s="5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50"/>
      <c r="E799" s="50"/>
      <c r="F799" s="5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50"/>
      <c r="E800" s="50"/>
      <c r="F800" s="5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50"/>
      <c r="E801" s="50"/>
      <c r="F801" s="5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50"/>
      <c r="E802" s="50"/>
      <c r="F802" s="5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50"/>
      <c r="E803" s="50"/>
      <c r="F803" s="5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50"/>
      <c r="E804" s="50"/>
      <c r="F804" s="5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50"/>
      <c r="E805" s="50"/>
      <c r="F805" s="5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50"/>
      <c r="E806" s="50"/>
      <c r="F806" s="5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50"/>
      <c r="E807" s="50"/>
      <c r="F807" s="5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50"/>
      <c r="E808" s="50"/>
      <c r="F808" s="5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50"/>
      <c r="E809" s="50"/>
      <c r="F809" s="5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50"/>
      <c r="E810" s="50"/>
      <c r="F810" s="5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50"/>
      <c r="E811" s="50"/>
      <c r="F811" s="5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50"/>
      <c r="E812" s="50"/>
      <c r="F812" s="5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50"/>
      <c r="E813" s="50"/>
      <c r="F813" s="5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50"/>
      <c r="E814" s="50"/>
      <c r="F814" s="5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50"/>
      <c r="E815" s="50"/>
      <c r="F815" s="5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50"/>
      <c r="E816" s="50"/>
      <c r="F816" s="5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50"/>
      <c r="E817" s="50"/>
      <c r="F817" s="5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50"/>
      <c r="E818" s="50"/>
      <c r="F818" s="5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50"/>
      <c r="E819" s="50"/>
      <c r="F819" s="5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50"/>
      <c r="E820" s="50"/>
      <c r="F820" s="5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50"/>
      <c r="E821" s="50"/>
      <c r="F821" s="5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50"/>
      <c r="E822" s="50"/>
      <c r="F822" s="5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50"/>
      <c r="E823" s="50"/>
      <c r="F823" s="5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50"/>
      <c r="E824" s="50"/>
      <c r="F824" s="5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50"/>
      <c r="E825" s="50"/>
      <c r="F825" s="5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50"/>
      <c r="E826" s="50"/>
      <c r="F826" s="5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50"/>
      <c r="E827" s="50"/>
      <c r="F827" s="5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50"/>
      <c r="E828" s="50"/>
      <c r="F828" s="5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50"/>
      <c r="E829" s="50"/>
      <c r="F829" s="5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50"/>
      <c r="E830" s="50"/>
      <c r="F830" s="5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50"/>
      <c r="E831" s="50"/>
      <c r="F831" s="5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50"/>
      <c r="E832" s="50"/>
      <c r="F832" s="5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50"/>
      <c r="E833" s="50"/>
      <c r="F833" s="5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50"/>
      <c r="E834" s="50"/>
      <c r="F834" s="5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50"/>
      <c r="E835" s="50"/>
      <c r="F835" s="5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50"/>
      <c r="E836" s="50"/>
      <c r="F836" s="5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50"/>
      <c r="E837" s="50"/>
      <c r="F837" s="5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50"/>
      <c r="E838" s="50"/>
      <c r="F838" s="5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50"/>
      <c r="E839" s="50"/>
      <c r="F839" s="5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50"/>
      <c r="E840" s="50"/>
      <c r="F840" s="5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50"/>
      <c r="E841" s="50"/>
      <c r="F841" s="5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50"/>
      <c r="E842" s="50"/>
      <c r="F842" s="5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50"/>
      <c r="E843" s="50"/>
      <c r="F843" s="5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50"/>
      <c r="E844" s="50"/>
      <c r="F844" s="5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50"/>
      <c r="E845" s="50"/>
      <c r="F845" s="5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50"/>
      <c r="E846" s="50"/>
      <c r="F846" s="5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50"/>
      <c r="E847" s="50"/>
      <c r="F847" s="5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50"/>
      <c r="E848" s="50"/>
      <c r="F848" s="5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50"/>
      <c r="E849" s="50"/>
      <c r="F849" s="5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50"/>
      <c r="E850" s="50"/>
      <c r="F850" s="5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50"/>
      <c r="E851" s="50"/>
      <c r="F851" s="5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50"/>
      <c r="E852" s="50"/>
      <c r="F852" s="5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50"/>
      <c r="E853" s="50"/>
      <c r="F853" s="5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50"/>
      <c r="E854" s="50"/>
      <c r="F854" s="5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50"/>
      <c r="E855" s="50"/>
      <c r="F855" s="5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50"/>
      <c r="E856" s="50"/>
      <c r="F856" s="5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50"/>
      <c r="E857" s="50"/>
      <c r="F857" s="5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50"/>
      <c r="E858" s="50"/>
      <c r="F858" s="5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50"/>
      <c r="E859" s="50"/>
      <c r="F859" s="5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50"/>
      <c r="E860" s="50"/>
      <c r="F860" s="5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50"/>
      <c r="E861" s="50"/>
      <c r="F861" s="5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50"/>
      <c r="E862" s="50"/>
      <c r="F862" s="5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50"/>
      <c r="E863" s="50"/>
      <c r="F863" s="5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50"/>
      <c r="E864" s="50"/>
      <c r="F864" s="5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50"/>
      <c r="E865" s="50"/>
      <c r="F865" s="5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50"/>
      <c r="E866" s="50"/>
      <c r="F866" s="5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50"/>
      <c r="E867" s="50"/>
      <c r="F867" s="5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50"/>
      <c r="E868" s="50"/>
      <c r="F868" s="5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50"/>
      <c r="E869" s="50"/>
      <c r="F869" s="5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50"/>
      <c r="E870" s="50"/>
      <c r="F870" s="5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50"/>
      <c r="E871" s="50"/>
      <c r="F871" s="5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50"/>
      <c r="E872" s="50"/>
      <c r="F872" s="5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50"/>
      <c r="E873" s="50"/>
      <c r="F873" s="5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50"/>
      <c r="E874" s="50"/>
      <c r="F874" s="5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50"/>
      <c r="E875" s="50"/>
      <c r="F875" s="5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50"/>
      <c r="E876" s="50"/>
      <c r="F876" s="5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50"/>
      <c r="E877" s="50"/>
      <c r="F877" s="5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50"/>
      <c r="E878" s="50"/>
      <c r="F878" s="5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50"/>
      <c r="E879" s="50"/>
      <c r="F879" s="5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50"/>
      <c r="E880" s="50"/>
      <c r="F880" s="5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50"/>
      <c r="E881" s="50"/>
      <c r="F881" s="5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50"/>
      <c r="E882" s="50"/>
      <c r="F882" s="5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50"/>
      <c r="E883" s="50"/>
      <c r="F883" s="5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50"/>
      <c r="E884" s="50"/>
      <c r="F884" s="5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50"/>
      <c r="E885" s="50"/>
      <c r="F885" s="5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50"/>
      <c r="E886" s="50"/>
      <c r="F886" s="5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50"/>
      <c r="E887" s="50"/>
      <c r="F887" s="5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50"/>
      <c r="E888" s="50"/>
      <c r="F888" s="5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50"/>
      <c r="E889" s="50"/>
      <c r="F889" s="5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50"/>
      <c r="E890" s="50"/>
      <c r="F890" s="5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50"/>
      <c r="E891" s="50"/>
      <c r="F891" s="5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50"/>
      <c r="E892" s="50"/>
      <c r="F892" s="5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50"/>
      <c r="E893" s="50"/>
      <c r="F893" s="5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50"/>
      <c r="E894" s="50"/>
      <c r="F894" s="5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50"/>
      <c r="E895" s="50"/>
      <c r="F895" s="5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50"/>
      <c r="E896" s="50"/>
      <c r="F896" s="5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50"/>
      <c r="E897" s="50"/>
      <c r="F897" s="5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50"/>
      <c r="E898" s="50"/>
      <c r="F898" s="5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50"/>
      <c r="E899" s="50"/>
      <c r="F899" s="5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50"/>
      <c r="E900" s="50"/>
      <c r="F900" s="5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50"/>
      <c r="E901" s="50"/>
      <c r="F901" s="5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50"/>
      <c r="E902" s="50"/>
      <c r="F902" s="5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50"/>
      <c r="E903" s="50"/>
      <c r="F903" s="5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50"/>
      <c r="E904" s="50"/>
      <c r="F904" s="5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50"/>
      <c r="E905" s="50"/>
      <c r="F905" s="5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50"/>
      <c r="E906" s="50"/>
      <c r="F906" s="5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50"/>
      <c r="E907" s="50"/>
      <c r="F907" s="5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50"/>
      <c r="E908" s="50"/>
      <c r="F908" s="5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50"/>
      <c r="E909" s="50"/>
      <c r="F909" s="5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50"/>
      <c r="E910" s="50"/>
      <c r="F910" s="5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50"/>
      <c r="E911" s="50"/>
      <c r="F911" s="5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50"/>
      <c r="E912" s="50"/>
      <c r="F912" s="5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50"/>
      <c r="E913" s="50"/>
      <c r="F913" s="5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50"/>
      <c r="E914" s="50"/>
      <c r="F914" s="5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50"/>
      <c r="E915" s="50"/>
      <c r="F915" s="5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50"/>
      <c r="E916" s="50"/>
      <c r="F916" s="5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50"/>
      <c r="E917" s="50"/>
      <c r="F917" s="5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50"/>
      <c r="E918" s="50"/>
      <c r="F918" s="5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50"/>
      <c r="E919" s="50"/>
      <c r="F919" s="5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50"/>
      <c r="E920" s="50"/>
      <c r="F920" s="5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50"/>
      <c r="E921" s="50"/>
      <c r="F921" s="5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50"/>
      <c r="E922" s="50"/>
      <c r="F922" s="5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50"/>
      <c r="E923" s="50"/>
      <c r="F923" s="5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50"/>
      <c r="E924" s="50"/>
      <c r="F924" s="5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50"/>
      <c r="E925" s="50"/>
      <c r="F925" s="5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50"/>
      <c r="E926" s="50"/>
      <c r="F926" s="5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50"/>
      <c r="E927" s="50"/>
      <c r="F927" s="5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50"/>
      <c r="E928" s="50"/>
      <c r="F928" s="5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50"/>
      <c r="E929" s="50"/>
      <c r="F929" s="5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50"/>
      <c r="E930" s="50"/>
      <c r="F930" s="5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50"/>
      <c r="E931" s="50"/>
      <c r="F931" s="5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50"/>
      <c r="E932" s="50"/>
      <c r="F932" s="5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50"/>
      <c r="E933" s="50"/>
      <c r="F933" s="5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50"/>
      <c r="E934" s="50"/>
      <c r="F934" s="5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50"/>
      <c r="E935" s="50"/>
      <c r="F935" s="5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50"/>
      <c r="E936" s="50"/>
      <c r="F936" s="5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50"/>
      <c r="E937" s="50"/>
      <c r="F937" s="5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50"/>
      <c r="E938" s="50"/>
      <c r="F938" s="5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50"/>
      <c r="E939" s="50"/>
      <c r="F939" s="5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50"/>
      <c r="E940" s="50"/>
      <c r="F940" s="5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50"/>
      <c r="E941" s="50"/>
      <c r="F941" s="5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50"/>
      <c r="E942" s="50"/>
      <c r="F942" s="5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50"/>
      <c r="E943" s="50"/>
      <c r="F943" s="5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50"/>
      <c r="E944" s="50"/>
      <c r="F944" s="5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50"/>
      <c r="E945" s="50"/>
      <c r="F945" s="5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50"/>
      <c r="E946" s="50"/>
      <c r="F946" s="5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50"/>
      <c r="E947" s="50"/>
      <c r="F947" s="5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50"/>
      <c r="E948" s="50"/>
      <c r="F948" s="5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50"/>
      <c r="E949" s="50"/>
      <c r="F949" s="5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50"/>
      <c r="E950" s="50"/>
      <c r="F950" s="5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50"/>
      <c r="E951" s="50"/>
      <c r="F951" s="5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50"/>
      <c r="E952" s="50"/>
      <c r="F952" s="5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50"/>
      <c r="E953" s="50"/>
      <c r="F953" s="5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50"/>
      <c r="E954" s="50"/>
      <c r="F954" s="5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50"/>
      <c r="E955" s="50"/>
      <c r="F955" s="5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50"/>
      <c r="E956" s="50"/>
      <c r="F956" s="5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50"/>
      <c r="E957" s="50"/>
      <c r="F957" s="5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50"/>
      <c r="E958" s="50"/>
      <c r="F958" s="5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50"/>
      <c r="E959" s="50"/>
      <c r="F959" s="5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50"/>
      <c r="E960" s="50"/>
      <c r="F960" s="5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50"/>
      <c r="E961" s="50"/>
      <c r="F961" s="5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50"/>
      <c r="E962" s="50"/>
      <c r="F962" s="5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50"/>
      <c r="E963" s="50"/>
      <c r="F963" s="5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50"/>
      <c r="E964" s="50"/>
      <c r="F964" s="5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50"/>
      <c r="E965" s="50"/>
      <c r="F965" s="5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50"/>
      <c r="E966" s="50"/>
      <c r="F966" s="5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50"/>
      <c r="E967" s="50"/>
      <c r="F967" s="5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50"/>
      <c r="E968" s="50"/>
      <c r="F968" s="5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50"/>
      <c r="E969" s="50"/>
      <c r="F969" s="5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50"/>
      <c r="E970" s="50"/>
      <c r="F970" s="5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50"/>
      <c r="E971" s="50"/>
      <c r="F971" s="5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50"/>
      <c r="E972" s="50"/>
      <c r="F972" s="5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50"/>
      <c r="E973" s="50"/>
      <c r="F973" s="5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50"/>
      <c r="E974" s="50"/>
      <c r="F974" s="5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50"/>
      <c r="E975" s="50"/>
      <c r="F975" s="5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50"/>
      <c r="E976" s="50"/>
      <c r="F976" s="5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50"/>
      <c r="E977" s="50"/>
      <c r="F977" s="5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50"/>
      <c r="E978" s="50"/>
      <c r="F978" s="5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50"/>
      <c r="E979" s="50"/>
      <c r="F979" s="5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50"/>
      <c r="E980" s="50"/>
      <c r="F980" s="5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50"/>
      <c r="E981" s="50"/>
      <c r="F981" s="5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50"/>
      <c r="E982" s="50"/>
      <c r="F982" s="5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50"/>
      <c r="E983" s="50"/>
      <c r="F983" s="5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50"/>
      <c r="E984" s="50"/>
      <c r="F984" s="5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50"/>
      <c r="E985" s="50"/>
      <c r="F985" s="5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50"/>
      <c r="E986" s="50"/>
      <c r="F986" s="5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50"/>
      <c r="E987" s="50"/>
      <c r="F987" s="5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50"/>
      <c r="E988" s="50"/>
      <c r="F988" s="5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50"/>
      <c r="E989" s="50"/>
      <c r="F989" s="5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50"/>
      <c r="E990" s="50"/>
      <c r="F990" s="5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50"/>
      <c r="E991" s="50"/>
      <c r="F991" s="5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50"/>
      <c r="E992" s="50"/>
      <c r="F992" s="5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50"/>
      <c r="E993" s="50"/>
      <c r="F993" s="5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50"/>
      <c r="E994" s="50"/>
      <c r="F994" s="5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50"/>
      <c r="E995" s="50"/>
      <c r="F995" s="5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50"/>
      <c r="E996" s="50"/>
      <c r="F996" s="5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50"/>
      <c r="E997" s="50"/>
      <c r="F997" s="5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50"/>
      <c r="E998" s="50"/>
      <c r="F998" s="5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50"/>
      <c r="E999" s="50"/>
      <c r="F999" s="5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50"/>
      <c r="E1000" s="50"/>
      <c r="F1000" s="5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BCht76Tvq/tEXByoy/lxlh7+XonYsSLhFnexnwmuGPp5dDiB3B4qCsDesrpnrc+phjGw57XsgShVcKXKyWaPnQ==" saltValue="CO1nAT9zktI1lUwW5TjHGg==" spinCount="100000" sheet="1" objects="1" scenarios="1" selectLockedCells="1"/>
  <mergeCells count="11">
    <mergeCell ref="B5:C5"/>
    <mergeCell ref="B13:C13"/>
    <mergeCell ref="B14:C14"/>
    <mergeCell ref="A64:G64"/>
    <mergeCell ref="A1:G1"/>
    <mergeCell ref="A2:A63"/>
    <mergeCell ref="B2:C2"/>
    <mergeCell ref="D2:F2"/>
    <mergeCell ref="G2:G63"/>
    <mergeCell ref="B3:C3"/>
    <mergeCell ref="B4:C4"/>
  </mergeCells>
  <conditionalFormatting sqref="B14:C14">
    <cfRule type="cellIs" dxfId="20" priority="2" stopIfTrue="1" operator="lessThan">
      <formula>0</formula>
    </cfRule>
    <cfRule type="cellIs" dxfId="19" priority="3" stopIfTrue="1" operator="greaterThanOrEqual">
      <formula>0</formula>
    </cfRule>
  </conditionalFormatting>
  <conditionalFormatting sqref="C17">
    <cfRule type="cellIs" dxfId="18" priority="1" stopIfTrue="1" operator="greaterThan">
      <formula>38</formula>
    </cfRule>
  </conditionalFormatting>
  <conditionalFormatting sqref="C23">
    <cfRule type="cellIs" dxfId="17" priority="16" stopIfTrue="1" operator="greaterThan">
      <formula>$C$17</formula>
    </cfRule>
  </conditionalFormatting>
  <conditionalFormatting sqref="C24">
    <cfRule type="cellIs" dxfId="16" priority="18" operator="between">
      <formula>11</formula>
      <formula>38</formula>
    </cfRule>
    <cfRule type="cellIs" dxfId="15" priority="19" operator="between">
      <formula>10</formula>
      <formula>1</formula>
    </cfRule>
    <cfRule type="cellIs" dxfId="14" priority="20" operator="lessThanOrEqual">
      <formula>0</formula>
    </cfRule>
    <cfRule type="cellIs" dxfId="13" priority="21" stopIfTrue="1" operator="greaterThan">
      <formula>$C$17</formula>
    </cfRule>
  </conditionalFormatting>
  <conditionalFormatting sqref="D20">
    <cfRule type="cellIs" dxfId="12" priority="14" stopIfTrue="1" operator="greaterThan">
      <formula>120</formula>
    </cfRule>
  </conditionalFormatting>
  <conditionalFormatting sqref="D21">
    <cfRule type="cellIs" dxfId="11" priority="15" stopIfTrue="1" operator="greaterThan">
      <formula>50</formula>
    </cfRule>
  </conditionalFormatting>
  <conditionalFormatting sqref="D22">
    <cfRule type="cellIs" dxfId="10" priority="4" stopIfTrue="1" operator="lessThan">
      <formula>2300</formula>
    </cfRule>
    <cfRule type="cellIs" dxfId="9" priority="5" stopIfTrue="1" operator="greaterThan">
      <formula>2300</formula>
    </cfRule>
  </conditionalFormatting>
  <conditionalFormatting sqref="D24">
    <cfRule type="cellIs" dxfId="8" priority="9" stopIfTrue="1" operator="lessThan">
      <formula>2300</formula>
    </cfRule>
    <cfRule type="cellIs" dxfId="7" priority="10" stopIfTrue="1" operator="greaterThan">
      <formula>2300</formula>
    </cfRule>
  </conditionalFormatting>
  <conditionalFormatting sqref="E22">
    <cfRule type="cellIs" dxfId="6" priority="6" stopIfTrue="1" operator="lessThan">
      <formula>35</formula>
    </cfRule>
    <cfRule type="cellIs" dxfId="5" priority="7" stopIfTrue="1" operator="greaterThan">
      <formula>47.3</formula>
    </cfRule>
    <cfRule type="cellIs" dxfId="4" priority="8" stopIfTrue="1" operator="between">
      <formula>35</formula>
      <formula>47.3</formula>
    </cfRule>
  </conditionalFormatting>
  <conditionalFormatting sqref="E24">
    <cfRule type="cellIs" dxfId="3" priority="11" stopIfTrue="1" operator="lessThan">
      <formula>35</formula>
    </cfRule>
    <cfRule type="cellIs" dxfId="2" priority="12" stopIfTrue="1" operator="between">
      <formula>35</formula>
      <formula>47.3</formula>
    </cfRule>
    <cfRule type="cellIs" dxfId="1" priority="13" stopIfTrue="1" operator="greaterThan">
      <formula>47.3</formula>
    </cfRule>
  </conditionalFormatting>
  <conditionalFormatting sqref="F32 F35">
    <cfRule type="cellIs" dxfId="0" priority="17" stopIfTrue="1" operator="less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>
      <selection activeCell="C22" sqref="A1:XFD1048576"/>
    </sheetView>
  </sheetViews>
  <sheetFormatPr defaultColWidth="14.5" defaultRowHeight="15" customHeight="1"/>
  <cols>
    <col min="1" max="26" width="8.6640625" customWidth="1"/>
  </cols>
  <sheetData>
    <row r="1" spans="1:19" ht="12" customHeight="1">
      <c r="A1" s="145" t="s">
        <v>50</v>
      </c>
      <c r="B1" s="146"/>
      <c r="C1" s="147"/>
      <c r="D1" s="146"/>
      <c r="E1" s="65"/>
      <c r="F1" s="148" t="s">
        <v>51</v>
      </c>
      <c r="G1" s="149"/>
      <c r="H1" s="149"/>
      <c r="I1" s="149"/>
      <c r="J1" s="149"/>
      <c r="K1" s="150"/>
      <c r="L1" s="66" t="s">
        <v>52</v>
      </c>
      <c r="M1" s="67"/>
      <c r="N1" s="68" t="s">
        <v>53</v>
      </c>
      <c r="O1" s="69"/>
      <c r="P1" s="70"/>
      <c r="Q1" s="70"/>
      <c r="R1" s="70"/>
      <c r="S1" s="71"/>
    </row>
    <row r="2" spans="1:19" ht="12" customHeight="1">
      <c r="A2" s="72" t="s">
        <v>22</v>
      </c>
      <c r="B2" s="73" t="s">
        <v>23</v>
      </c>
      <c r="C2" s="73" t="s">
        <v>24</v>
      </c>
      <c r="D2" s="74" t="s">
        <v>25</v>
      </c>
      <c r="E2" s="50"/>
      <c r="F2" s="75" t="s">
        <v>54</v>
      </c>
      <c r="G2" s="76">
        <v>0</v>
      </c>
      <c r="H2" s="76">
        <v>10</v>
      </c>
      <c r="I2" s="76">
        <v>20</v>
      </c>
      <c r="J2" s="76">
        <v>30</v>
      </c>
      <c r="K2" s="76">
        <v>40</v>
      </c>
      <c r="L2" s="49" t="s">
        <v>55</v>
      </c>
      <c r="M2" s="73">
        <f t="array" ref="M2">INDEX(G2:K2,MATCH(B4,G2:K2,1))</f>
        <v>0</v>
      </c>
      <c r="N2" s="77" t="s">
        <v>55</v>
      </c>
      <c r="O2" s="73">
        <f t="array" ref="O2">INDEX(F4:F12,MATCH(B12,F4:F12,1))</f>
        <v>8000</v>
      </c>
      <c r="S2" s="53"/>
    </row>
    <row r="3" spans="1:19" ht="12" customHeight="1">
      <c r="A3" s="78" t="s">
        <v>27</v>
      </c>
      <c r="B3" s="79">
        <f>'W&amp;B'!C26</f>
        <v>0</v>
      </c>
      <c r="C3" s="80">
        <f>'W&amp;B'!D26</f>
        <v>0</v>
      </c>
      <c r="D3" s="50" t="s">
        <v>56</v>
      </c>
      <c r="E3" s="81" t="e">
        <f>IF(E9=0,C15,IF(E9&lt;0,C15-(E9*0.05*C15),IF(E9&gt;0,C15-(E9*0.0111*C15))))+IF(B10="Y",IF(E9=0,C15*0.15,((IF(E9&lt;0,C15-(E9*0.05*C15),IF(E9&gt;0,C15-(E9*0.0111*C15))))*0.15)))</f>
        <v>#REF!</v>
      </c>
      <c r="F3" s="82" t="s">
        <v>57</v>
      </c>
      <c r="G3" s="50" t="s">
        <v>58</v>
      </c>
      <c r="H3" s="50" t="s">
        <v>58</v>
      </c>
      <c r="I3" s="50" t="s">
        <v>58</v>
      </c>
      <c r="J3" s="50" t="s">
        <v>58</v>
      </c>
      <c r="K3" s="50" t="s">
        <v>58</v>
      </c>
      <c r="L3" s="49" t="s">
        <v>59</v>
      </c>
      <c r="M3" s="73">
        <f t="array" ref="M3">INDEX(G4:K4,MATCH(B4,G2:K2,1))</f>
        <v>720</v>
      </c>
      <c r="N3" s="77" t="s">
        <v>59</v>
      </c>
      <c r="O3" s="73">
        <f t="array" ref="O3">INDEX(G4:G12,MATCH(B12,F4:F12,1))</f>
        <v>1550</v>
      </c>
      <c r="P3" s="73">
        <f t="array" ref="P3">INDEX(H4:H12,MATCH(B12,F4:F12,1))</f>
        <v>1675</v>
      </c>
      <c r="Q3" s="73">
        <f t="array" ref="Q3">INDEX(I4:I12,MATCH(B12,F4:F12,1))</f>
        <v>1805</v>
      </c>
      <c r="R3" s="73">
        <f t="array" ref="R3">INDEX(J4:J12,MATCH(B12,F4:F12,1))</f>
        <v>1945</v>
      </c>
      <c r="S3" s="53">
        <f t="array" ref="S3">INDEX(K4:K12,MATCH(B12,F4:F12,1))</f>
        <v>2095</v>
      </c>
    </row>
    <row r="4" spans="1:19" ht="12" customHeight="1">
      <c r="A4" s="78" t="s">
        <v>29</v>
      </c>
      <c r="B4" s="79">
        <f>'W&amp;B'!C27</f>
        <v>0</v>
      </c>
      <c r="C4" s="80">
        <f>'W&amp;B'!D27</f>
        <v>0</v>
      </c>
      <c r="D4" s="50" t="s">
        <v>60</v>
      </c>
      <c r="E4" s="81" t="e">
        <f>IF(E9=0,C16,IF(E9&lt;0,C16-(E9*0.05*C16),IF(E9&gt;0,C16-(E9*0.0111*C16))))+IF(B10="Y",IF(E9=0,C15*0.15,((IF(E9&lt;0,C15-(E9*0.05*C15),IF(E9&gt;0,C15-(E9*0.0111*C15))))*0.15)))</f>
        <v>#REF!</v>
      </c>
      <c r="F4" s="78">
        <v>0</v>
      </c>
      <c r="G4" s="50">
        <v>720</v>
      </c>
      <c r="H4" s="50">
        <v>775</v>
      </c>
      <c r="I4" s="50">
        <v>835</v>
      </c>
      <c r="J4" s="50">
        <v>895</v>
      </c>
      <c r="K4" s="50">
        <v>960</v>
      </c>
      <c r="L4" s="49" t="s">
        <v>61</v>
      </c>
      <c r="M4" s="73">
        <f t="array" ref="M4">INDEX(G2:K2,MATCH(B4,G2:K2,1)+1)</f>
        <v>10</v>
      </c>
      <c r="N4" s="77" t="s">
        <v>61</v>
      </c>
      <c r="O4" s="73" t="e">
        <f t="array" ref="O4">INDEX(F4:F12,MATCH(B12,F4:F12,1)+1)</f>
        <v>#REF!</v>
      </c>
      <c r="S4" s="53"/>
    </row>
    <row r="5" spans="1:19" ht="12" customHeight="1">
      <c r="A5" s="78" t="s">
        <v>31</v>
      </c>
      <c r="B5" s="79">
        <f>'W&amp;B'!C28</f>
        <v>0</v>
      </c>
      <c r="C5" s="80">
        <f>'W&amp;B'!D28</f>
        <v>0</v>
      </c>
      <c r="D5" s="50"/>
      <c r="E5" s="50"/>
      <c r="F5" s="78">
        <v>1000</v>
      </c>
      <c r="G5" s="50">
        <v>790</v>
      </c>
      <c r="H5" s="50">
        <v>850</v>
      </c>
      <c r="I5" s="50">
        <v>915</v>
      </c>
      <c r="J5" s="50">
        <v>980</v>
      </c>
      <c r="K5" s="50">
        <v>1050</v>
      </c>
      <c r="L5" s="49" t="s">
        <v>62</v>
      </c>
      <c r="M5" s="73">
        <f t="array" ref="M5">INDEX(G4:K4,MATCH(B4,G2:K2,1)+1)</f>
        <v>775</v>
      </c>
      <c r="N5" s="77" t="s">
        <v>62</v>
      </c>
      <c r="O5" s="73" t="e">
        <f t="array" ref="O5">INDEX(G4:G12,MATCH(B12,F4:F12,1)+1)</f>
        <v>#REF!</v>
      </c>
      <c r="P5" s="73" t="e">
        <f t="array" ref="P5">INDEX(H4:H12,MATCH(B12,F4:F12,1)+1)</f>
        <v>#REF!</v>
      </c>
      <c r="Q5" s="73" t="e">
        <f t="array" ref="Q5">INDEX(I4:I12,MATCH(B12,F4:F12,1)+1)</f>
        <v>#REF!</v>
      </c>
      <c r="R5" s="83" t="e">
        <f t="array" ref="R5">INDEX(J4:J12,MATCH(B12,F4:F12,1)+1)</f>
        <v>#REF!</v>
      </c>
      <c r="S5" s="84" t="e">
        <f t="array" ref="S5">INDEX(K4:K12,MATCH(B12,F4:F12,1)+1)</f>
        <v>#REF!</v>
      </c>
    </row>
    <row r="6" spans="1:19" ht="12" customHeight="1">
      <c r="A6" s="78" t="s">
        <v>32</v>
      </c>
      <c r="B6" s="79">
        <f>'W&amp;B'!C29</f>
        <v>0</v>
      </c>
      <c r="C6" s="80">
        <f>'W&amp;B'!D29</f>
        <v>0</v>
      </c>
      <c r="D6" s="50" t="s">
        <v>63</v>
      </c>
      <c r="E6" s="81" t="e">
        <f>IF(E11=0,C17,IF(E11&lt;0,C17-(E11*0.05*C17),IF(E11&gt;0,C17-(E11*0.0111*C17))))+IF(C10="Y",IF(E11=0,C17*0.45,((IF(E11&lt;0,C17-(E11*0.05*C17),IF(E11&gt;0,C17-(E11*0.0111*C17))))*0.45)))</f>
        <v>#REF!</v>
      </c>
      <c r="F6" s="78">
        <v>2000</v>
      </c>
      <c r="G6" s="50">
        <v>865</v>
      </c>
      <c r="H6" s="50">
        <v>930</v>
      </c>
      <c r="I6" s="50">
        <v>1000</v>
      </c>
      <c r="J6" s="50">
        <v>1075</v>
      </c>
      <c r="K6" s="50">
        <v>1155</v>
      </c>
      <c r="L6" s="49"/>
      <c r="N6" s="85"/>
      <c r="O6" s="86"/>
      <c r="P6" s="86"/>
      <c r="Q6" s="87"/>
      <c r="S6" s="53"/>
    </row>
    <row r="7" spans="1:19" ht="12" customHeight="1">
      <c r="A7" s="78" t="s">
        <v>34</v>
      </c>
      <c r="B7" s="79">
        <f>'W&amp;B'!C30</f>
        <v>0</v>
      </c>
      <c r="C7" s="80">
        <f>'W&amp;B'!D30</f>
        <v>0</v>
      </c>
      <c r="D7" s="50" t="s">
        <v>64</v>
      </c>
      <c r="E7" s="88" t="e">
        <f>IF(E11=0,C18,IF(E11&lt;0,C18-(E11*0.05*C18),IF(E11&gt;0,C18-(E11*0.0111*C18))))+IF(C10="Y",IF(E11=0,C17*0.45,((IF(E11&lt;0,C17-(E11*0.05*C17),IF(E11&gt;0,C17-(E11*0.0111*C17))))*0.45)))</f>
        <v>#REF!</v>
      </c>
      <c r="F7" s="78">
        <v>3000</v>
      </c>
      <c r="G7" s="50">
        <v>950</v>
      </c>
      <c r="H7" s="50">
        <v>1025</v>
      </c>
      <c r="I7" s="50">
        <v>1100</v>
      </c>
      <c r="J7" s="50">
        <v>1185</v>
      </c>
      <c r="K7" s="50">
        <v>1270</v>
      </c>
      <c r="L7" s="49"/>
      <c r="N7" s="89">
        <v>0</v>
      </c>
      <c r="O7" s="73" t="e">
        <f>O3+(B12-O2)*(O5-O3)/(O4-O2)</f>
        <v>#REF!</v>
      </c>
      <c r="P7" s="90" t="s">
        <v>55</v>
      </c>
      <c r="Q7" s="91">
        <f t="array" ref="Q7">INDEX(G2:K2,MATCH(B4,G2:K2,1))</f>
        <v>0</v>
      </c>
      <c r="S7" s="53"/>
    </row>
    <row r="8" spans="1:19" ht="12" customHeight="1">
      <c r="A8" s="78" t="s">
        <v>36</v>
      </c>
      <c r="B8" s="79">
        <f>'W&amp;B'!C31</f>
        <v>0</v>
      </c>
      <c r="C8" s="80">
        <f>'W&amp;B'!D31</f>
        <v>0</v>
      </c>
      <c r="D8" s="50"/>
      <c r="E8" s="50"/>
      <c r="F8" s="78">
        <v>4000</v>
      </c>
      <c r="G8" s="50">
        <v>1045</v>
      </c>
      <c r="H8" s="50">
        <v>1125</v>
      </c>
      <c r="I8" s="50">
        <v>1210</v>
      </c>
      <c r="J8" s="50">
        <v>1300</v>
      </c>
      <c r="K8" s="50">
        <v>1400</v>
      </c>
      <c r="L8" s="49"/>
      <c r="N8" s="89">
        <v>10</v>
      </c>
      <c r="O8" s="73" t="e">
        <f>P3+(B12-O2)*(P5-P3)/(O4-O2)</f>
        <v>#REF!</v>
      </c>
      <c r="P8" s="90" t="s">
        <v>59</v>
      </c>
      <c r="Q8" s="91" t="e">
        <f t="array" ref="Q8">INDEX(O7:O11,MATCH(B4,G2:K2,1))</f>
        <v>#REF!</v>
      </c>
      <c r="S8" s="53"/>
    </row>
    <row r="9" spans="1:19" ht="12" customHeight="1">
      <c r="A9" s="78" t="s">
        <v>37</v>
      </c>
      <c r="B9" s="79">
        <f>'W&amp;B'!C32</f>
        <v>0</v>
      </c>
      <c r="C9" s="80">
        <f>'W&amp;B'!D32</f>
        <v>0</v>
      </c>
      <c r="D9" s="92" t="s">
        <v>65</v>
      </c>
      <c r="E9" s="93">
        <f>'W&amp;B'!F32</f>
        <v>0</v>
      </c>
      <c r="F9" s="78">
        <v>5000</v>
      </c>
      <c r="G9" s="50">
        <v>1150</v>
      </c>
      <c r="H9" s="50">
        <v>1240</v>
      </c>
      <c r="I9" s="50">
        <v>1335</v>
      </c>
      <c r="J9" s="50">
        <v>1435</v>
      </c>
      <c r="K9" s="50">
        <v>1540</v>
      </c>
      <c r="L9" s="49"/>
      <c r="N9" s="89">
        <v>20</v>
      </c>
      <c r="O9" s="73" t="e">
        <f>Q3+(B12-O2)*(Q5-Q3)/(O4-O2)</f>
        <v>#REF!</v>
      </c>
      <c r="P9" s="90" t="s">
        <v>61</v>
      </c>
      <c r="Q9" s="91">
        <f t="array" ref="Q9">INDEX(G2:K2,MATCH(B4,G2:K2,1)+1)</f>
        <v>10</v>
      </c>
      <c r="S9" s="53"/>
    </row>
    <row r="10" spans="1:19" ht="12" customHeight="1">
      <c r="A10" s="50" t="s">
        <v>39</v>
      </c>
      <c r="B10" s="50">
        <f>'W&amp;B'!C33</f>
        <v>0</v>
      </c>
      <c r="C10" s="50">
        <f>'W&amp;B'!D33</f>
        <v>0</v>
      </c>
      <c r="D10" s="92" t="s">
        <v>66</v>
      </c>
      <c r="E10" s="93">
        <f>'W&amp;B'!F33</f>
        <v>0</v>
      </c>
      <c r="F10" s="78">
        <v>6000</v>
      </c>
      <c r="G10" s="50">
        <v>1265</v>
      </c>
      <c r="H10" s="50">
        <v>1365</v>
      </c>
      <c r="I10" s="50">
        <v>1475</v>
      </c>
      <c r="J10" s="50">
        <v>1585</v>
      </c>
      <c r="K10" s="50">
        <v>1705</v>
      </c>
      <c r="L10" s="49"/>
      <c r="N10" s="89">
        <v>30</v>
      </c>
      <c r="O10" s="73" t="e">
        <f>R3+(B12-O2)*(R5-R3)/(O4-O2)</f>
        <v>#REF!</v>
      </c>
      <c r="P10" s="90" t="s">
        <v>62</v>
      </c>
      <c r="Q10" s="91" t="e">
        <f t="array" ref="Q10">INDEX(O7:O11,MATCH(B4,G2:K2,1)+1)</f>
        <v>#REF!</v>
      </c>
      <c r="S10" s="53"/>
    </row>
    <row r="11" spans="1:19" ht="12" customHeight="1">
      <c r="A11" s="78" t="s">
        <v>41</v>
      </c>
      <c r="B11" s="94">
        <f>'W&amp;B'!C34</f>
        <v>1</v>
      </c>
      <c r="C11" s="94">
        <f>'W&amp;B'!D34</f>
        <v>1</v>
      </c>
      <c r="D11" s="92" t="s">
        <v>67</v>
      </c>
      <c r="E11" s="95">
        <f>'W&amp;B'!F35</f>
        <v>0</v>
      </c>
      <c r="F11" s="78">
        <v>7000</v>
      </c>
      <c r="G11" s="50">
        <v>1400</v>
      </c>
      <c r="H11" s="50">
        <v>1510</v>
      </c>
      <c r="I11" s="50">
        <v>1630</v>
      </c>
      <c r="J11" s="50">
        <v>1755</v>
      </c>
      <c r="K11" s="50">
        <v>1890</v>
      </c>
      <c r="L11" s="49"/>
      <c r="N11" s="96">
        <v>40</v>
      </c>
      <c r="O11" s="97" t="e">
        <f>S3+(B12-O2)*(S5-S3)/(O4-O2)</f>
        <v>#REF!</v>
      </c>
      <c r="P11" s="97"/>
      <c r="Q11" s="98"/>
      <c r="S11" s="53"/>
    </row>
    <row r="12" spans="1:19" ht="12" customHeight="1">
      <c r="A12" s="78" t="s">
        <v>42</v>
      </c>
      <c r="B12" s="99">
        <f>'W&amp;B'!C35</f>
        <v>29920</v>
      </c>
      <c r="C12" s="99">
        <f>'W&amp;B'!D35</f>
        <v>29920</v>
      </c>
      <c r="D12" s="92" t="s">
        <v>68</v>
      </c>
      <c r="E12" s="95">
        <f>'W&amp;B'!F36</f>
        <v>0</v>
      </c>
      <c r="F12" s="100">
        <v>8000</v>
      </c>
      <c r="G12" s="56">
        <v>1550</v>
      </c>
      <c r="H12" s="56">
        <v>1675</v>
      </c>
      <c r="I12" s="56">
        <v>1805</v>
      </c>
      <c r="J12" s="56">
        <v>1945</v>
      </c>
      <c r="K12" s="56">
        <v>2095</v>
      </c>
      <c r="L12" s="54"/>
      <c r="M12" s="55"/>
      <c r="N12" s="55"/>
      <c r="O12" s="55"/>
      <c r="P12" s="55"/>
      <c r="Q12" s="55"/>
      <c r="R12" s="55"/>
      <c r="S12" s="101"/>
    </row>
    <row r="13" spans="1:19" ht="12" customHeight="1">
      <c r="A13" s="102" t="s">
        <v>44</v>
      </c>
      <c r="B13" s="99">
        <f>'W&amp;B'!C36</f>
        <v>34622.223622810554</v>
      </c>
      <c r="C13" s="99">
        <f>'W&amp;B'!D36</f>
        <v>34622.223622810554</v>
      </c>
      <c r="E13" s="103"/>
      <c r="F13" s="151" t="s">
        <v>69</v>
      </c>
      <c r="G13" s="152"/>
      <c r="H13" s="152"/>
      <c r="I13" s="152"/>
      <c r="J13" s="152"/>
      <c r="K13" s="134"/>
      <c r="L13" s="104" t="s">
        <v>70</v>
      </c>
      <c r="M13" s="70"/>
      <c r="N13" s="104" t="s">
        <v>53</v>
      </c>
      <c r="O13" s="70"/>
      <c r="P13" s="70"/>
      <c r="Q13" s="70"/>
      <c r="R13" s="70"/>
      <c r="S13" s="71"/>
    </row>
    <row r="14" spans="1:19" ht="12" customHeight="1">
      <c r="B14" s="104"/>
      <c r="C14" s="105" t="s">
        <v>71</v>
      </c>
      <c r="F14" s="75" t="s">
        <v>54</v>
      </c>
      <c r="G14" s="50">
        <v>0</v>
      </c>
      <c r="H14" s="76">
        <v>10</v>
      </c>
      <c r="I14" s="76">
        <v>20</v>
      </c>
      <c r="J14" s="76">
        <v>30</v>
      </c>
      <c r="K14" s="76">
        <v>40</v>
      </c>
      <c r="L14" s="49" t="s">
        <v>72</v>
      </c>
      <c r="M14" s="73">
        <f t="array" ref="M14">INDEX(G14:K14,MATCH(B4,G14:K14,1))</f>
        <v>0</v>
      </c>
      <c r="N14" s="49" t="s">
        <v>72</v>
      </c>
      <c r="O14" s="73">
        <f t="array" ref="O14">INDEX(F16:F24,MATCH(B12,F16:F24,1))</f>
        <v>8000</v>
      </c>
      <c r="S14" s="53"/>
    </row>
    <row r="15" spans="1:19" ht="12" customHeight="1">
      <c r="B15" s="49" t="s">
        <v>73</v>
      </c>
      <c r="C15" s="53" t="e">
        <f>Q8+(B4-Q7)*(Q10-Q8)/(Q9-Q7)</f>
        <v>#REF!</v>
      </c>
      <c r="F15" s="82" t="s">
        <v>57</v>
      </c>
      <c r="G15" s="50" t="s">
        <v>74</v>
      </c>
      <c r="H15" s="50" t="s">
        <v>75</v>
      </c>
      <c r="I15" s="50" t="s">
        <v>75</v>
      </c>
      <c r="J15" s="50" t="s">
        <v>75</v>
      </c>
      <c r="K15" s="50" t="s">
        <v>75</v>
      </c>
      <c r="L15" s="106" t="s">
        <v>76</v>
      </c>
      <c r="M15" s="73">
        <f t="array" ref="M15">INDEX(G16:K16,MATCH(B4,G14:K14,1))</f>
        <v>1300</v>
      </c>
      <c r="N15" s="106" t="s">
        <v>76</v>
      </c>
      <c r="O15" s="73">
        <f t="array" ref="O15">INDEX(G16:G24,MATCH(B12,F16:F24,1))</f>
        <v>2870</v>
      </c>
      <c r="P15" s="73">
        <f t="array" ref="P15">INDEX(H16:H24,MATCH(B12,F16:F24,1))</f>
        <v>3110</v>
      </c>
      <c r="Q15" s="73">
        <f t="array" ref="Q15">INDEX(I16:I24,MATCH(B12,F16:F24,1))</f>
        <v>3375</v>
      </c>
      <c r="R15" s="73">
        <f t="array" ref="R15">INDEX(J16:J24,MATCH(B12,F16:F24,1))</f>
        <v>3670</v>
      </c>
      <c r="S15" s="53">
        <f t="array" ref="S15">INDEX(K16:K24,MATCH(B12,F16:F24,1))</f>
        <v>3990</v>
      </c>
    </row>
    <row r="16" spans="1:19" ht="12" customHeight="1">
      <c r="B16" s="49" t="s">
        <v>77</v>
      </c>
      <c r="C16" s="53" t="e">
        <f>Q19+(B4-Q18)*(Q21-Q19)/(Q20-Q18)</f>
        <v>#REF!</v>
      </c>
      <c r="F16" s="78">
        <v>0</v>
      </c>
      <c r="G16" s="50">
        <v>1300</v>
      </c>
      <c r="H16" s="50">
        <v>1390</v>
      </c>
      <c r="I16" s="50">
        <v>1490</v>
      </c>
      <c r="J16" s="50">
        <v>1590</v>
      </c>
      <c r="K16" s="50">
        <v>1700</v>
      </c>
      <c r="L16" s="49" t="s">
        <v>78</v>
      </c>
      <c r="M16" s="73">
        <f t="array" ref="M16">INDEX(G14:K14,MATCH(B4,G14:K14,1)+1)</f>
        <v>10</v>
      </c>
      <c r="N16" s="49" t="s">
        <v>78</v>
      </c>
      <c r="O16" s="73" t="e">
        <f t="array" ref="O16">INDEX(F16:F24,MATCH(B12,F16:F24,1)+1)</f>
        <v>#REF!</v>
      </c>
      <c r="S16" s="53"/>
    </row>
    <row r="17" spans="2:19" ht="12" customHeight="1">
      <c r="B17" s="49" t="s">
        <v>79</v>
      </c>
      <c r="C17" s="53" t="e">
        <f>Q31+(C4-Q30)*(Q33-Q31)/(Q32-Q30)</f>
        <v>#REF!</v>
      </c>
      <c r="F17" s="78">
        <v>1000</v>
      </c>
      <c r="G17" s="50">
        <v>1420</v>
      </c>
      <c r="H17" s="50">
        <v>1525</v>
      </c>
      <c r="I17" s="50">
        <v>1630</v>
      </c>
      <c r="J17" s="50">
        <v>1745</v>
      </c>
      <c r="K17" s="50">
        <v>1865</v>
      </c>
      <c r="L17" s="49" t="s">
        <v>80</v>
      </c>
      <c r="M17" s="73">
        <f t="array" ref="M17">INDEX(G16:K16,MATCH(B4,G14:K14,1)+1)</f>
        <v>1390</v>
      </c>
      <c r="N17" s="54" t="s">
        <v>80</v>
      </c>
      <c r="O17" s="55" t="e">
        <f t="array" ref="O17">INDEX(G16:G24,MATCH(B12,F16:F24,1)+1)</f>
        <v>#REF!</v>
      </c>
      <c r="P17" s="55" t="e">
        <f t="array" ref="P17">INDEX(H16:H24,MATCH(B12,F16:F24,1)+1)</f>
        <v>#REF!</v>
      </c>
      <c r="Q17" s="55" t="e">
        <f t="array" ref="Q17">INDEX(I16:I24,MATCH(B12,F16:F24,1)+1)</f>
        <v>#REF!</v>
      </c>
      <c r="R17" s="55" t="e">
        <f t="array" ref="R17">INDEX(J16:J24,MATCH(B12,F16:F24,1)+1)</f>
        <v>#REF!</v>
      </c>
      <c r="S17" s="101" t="e">
        <f t="array" ref="S17">INDEX(K16:K24,MATCH(B12,F16:F24,1)+1)</f>
        <v>#REF!</v>
      </c>
    </row>
    <row r="18" spans="2:19" ht="12" customHeight="1">
      <c r="B18" s="54" t="s">
        <v>81</v>
      </c>
      <c r="C18" s="101" t="e">
        <f>Q43+(C4-Q42)*(Q45-Q43)/(Q44-Q42)</f>
        <v>#REF!</v>
      </c>
      <c r="F18" s="78">
        <v>2000</v>
      </c>
      <c r="G18" s="50">
        <v>1555</v>
      </c>
      <c r="H18" s="50">
        <v>1670</v>
      </c>
      <c r="I18" s="50">
        <v>1790</v>
      </c>
      <c r="J18" s="50">
        <v>1915</v>
      </c>
      <c r="K18" s="50">
        <v>2055</v>
      </c>
      <c r="L18" s="49"/>
      <c r="N18" s="107">
        <v>0</v>
      </c>
      <c r="O18" s="70" t="e">
        <f>O15+(B12-O14)*(O17-O15)/(O16-O14)</f>
        <v>#REF!</v>
      </c>
      <c r="P18" s="70" t="s">
        <v>72</v>
      </c>
      <c r="Q18" s="71">
        <f t="array" ref="Q18">INDEX(G14:K14,MATCH(B4,G14:K14,1))</f>
        <v>0</v>
      </c>
      <c r="S18" s="53"/>
    </row>
    <row r="19" spans="2:19" ht="12" customHeight="1">
      <c r="F19" s="78">
        <v>3000</v>
      </c>
      <c r="G19" s="50">
        <v>1710</v>
      </c>
      <c r="H19" s="50">
        <v>1835</v>
      </c>
      <c r="I19" s="50">
        <v>1970</v>
      </c>
      <c r="J19" s="50">
        <v>2115</v>
      </c>
      <c r="K19" s="50">
        <v>2265</v>
      </c>
      <c r="L19" s="49"/>
      <c r="N19" s="108">
        <v>10</v>
      </c>
      <c r="O19" s="73" t="e">
        <f>P15+(B12-O14)*(P17-P15)/(O16-O14)</f>
        <v>#REF!</v>
      </c>
      <c r="P19" s="73" t="s">
        <v>76</v>
      </c>
      <c r="Q19" s="53" t="e">
        <f t="array" ref="Q19">INDEX(O18:O22,MATCH(B4,G14:K14,1))</f>
        <v>#REF!</v>
      </c>
      <c r="S19" s="53"/>
    </row>
    <row r="20" spans="2:19" ht="12" customHeight="1">
      <c r="F20" s="78">
        <v>4000</v>
      </c>
      <c r="G20" s="50">
        <v>1880</v>
      </c>
      <c r="H20" s="50">
        <v>2025</v>
      </c>
      <c r="I20" s="50">
        <v>2175</v>
      </c>
      <c r="J20" s="50">
        <v>2335</v>
      </c>
      <c r="K20" s="50">
        <v>2510</v>
      </c>
      <c r="L20" s="49"/>
      <c r="N20" s="108">
        <v>20</v>
      </c>
      <c r="O20" s="73" t="e">
        <f>Q15+(B12-O14)*(Q17-Q15)/(O16-O14)</f>
        <v>#REF!</v>
      </c>
      <c r="P20" s="73" t="s">
        <v>78</v>
      </c>
      <c r="Q20" s="53">
        <f t="array" ref="Q20">INDEX(G14:K14,MATCH(B4,G14:K14,1)+1)</f>
        <v>10</v>
      </c>
      <c r="S20" s="53"/>
    </row>
    <row r="21" spans="2:19" ht="12" customHeight="1">
      <c r="C21" s="109"/>
      <c r="F21" s="78">
        <v>5000</v>
      </c>
      <c r="G21" s="50">
        <v>2075</v>
      </c>
      <c r="H21" s="50">
        <v>2240</v>
      </c>
      <c r="I21" s="50">
        <v>2410</v>
      </c>
      <c r="J21" s="50">
        <v>2595</v>
      </c>
      <c r="K21" s="50">
        <v>2795</v>
      </c>
      <c r="L21" s="110"/>
      <c r="M21" s="111"/>
      <c r="N21" s="112">
        <v>30</v>
      </c>
      <c r="O21" s="113" t="e">
        <f>R15+(B12-O14)*(R17-R15)/(O16-O14)</f>
        <v>#REF!</v>
      </c>
      <c r="P21" s="73" t="s">
        <v>80</v>
      </c>
      <c r="Q21" s="53" t="e">
        <f t="array" ref="Q21">INDEX(O18:O22,MATCH(B4,G14:K14,1)+1)</f>
        <v>#REF!</v>
      </c>
      <c r="S21" s="53"/>
    </row>
    <row r="22" spans="2:19" ht="12" customHeight="1">
      <c r="F22" s="78">
        <v>6000</v>
      </c>
      <c r="G22" s="50">
        <v>2305</v>
      </c>
      <c r="H22" s="50">
        <v>2485</v>
      </c>
      <c r="I22" s="50">
        <v>2680</v>
      </c>
      <c r="J22" s="50">
        <v>2895</v>
      </c>
      <c r="K22" s="50">
        <v>3125</v>
      </c>
      <c r="L22" s="49"/>
      <c r="N22" s="114">
        <v>40</v>
      </c>
      <c r="O22" s="55" t="e">
        <f>S15+(B12-O14)*(S17-S15)/(O16-O14)</f>
        <v>#REF!</v>
      </c>
      <c r="P22" s="55"/>
      <c r="Q22" s="101"/>
      <c r="S22" s="53"/>
    </row>
    <row r="23" spans="2:19" ht="12" customHeight="1">
      <c r="F23" s="78">
        <v>7000</v>
      </c>
      <c r="G23" s="50">
        <v>2565</v>
      </c>
      <c r="H23" s="50">
        <v>2770</v>
      </c>
      <c r="I23" s="50">
        <v>3000</v>
      </c>
      <c r="J23" s="50">
        <v>3245</v>
      </c>
      <c r="K23" s="50">
        <v>3515</v>
      </c>
      <c r="L23" s="49"/>
      <c r="S23" s="53"/>
    </row>
    <row r="24" spans="2:19" ht="12" customHeight="1">
      <c r="F24" s="78">
        <v>8000</v>
      </c>
      <c r="G24" s="50">
        <v>2870</v>
      </c>
      <c r="H24" s="50">
        <v>3110</v>
      </c>
      <c r="I24" s="50">
        <v>3375</v>
      </c>
      <c r="J24" s="50">
        <v>3670</v>
      </c>
      <c r="K24" s="50">
        <v>3990</v>
      </c>
      <c r="L24" s="54"/>
      <c r="M24" s="55"/>
      <c r="N24" s="55"/>
      <c r="O24" s="55"/>
      <c r="P24" s="55"/>
      <c r="Q24" s="55"/>
      <c r="R24" s="55"/>
      <c r="S24" s="101"/>
    </row>
    <row r="25" spans="2:19" ht="12" customHeight="1">
      <c r="F25" s="148" t="s">
        <v>82</v>
      </c>
      <c r="G25" s="149"/>
      <c r="H25" s="149"/>
      <c r="I25" s="149"/>
      <c r="J25" s="149"/>
      <c r="K25" s="150"/>
      <c r="L25" s="104" t="s">
        <v>52</v>
      </c>
      <c r="M25" s="70"/>
      <c r="N25" s="104" t="s">
        <v>83</v>
      </c>
      <c r="O25" s="70"/>
      <c r="P25" s="70"/>
      <c r="Q25" s="70"/>
      <c r="R25" s="70"/>
      <c r="S25" s="71"/>
    </row>
    <row r="26" spans="2:19" ht="12" customHeight="1">
      <c r="F26" s="78" t="s">
        <v>54</v>
      </c>
      <c r="G26" s="50">
        <v>0</v>
      </c>
      <c r="H26" s="50">
        <v>10</v>
      </c>
      <c r="I26" s="50">
        <v>20</v>
      </c>
      <c r="J26" s="50">
        <v>30</v>
      </c>
      <c r="K26" s="50">
        <v>40</v>
      </c>
      <c r="L26" s="49" t="s">
        <v>72</v>
      </c>
      <c r="M26" s="73">
        <f t="array" ref="M26">INDEX(G26:K26,MATCH(C4,G26:K26,1))</f>
        <v>0</v>
      </c>
      <c r="N26" s="49" t="s">
        <v>72</v>
      </c>
      <c r="O26" s="73">
        <f t="array" ref="O26">INDEX(F28:F36,MATCH(C12,F28:F36,1))</f>
        <v>8000</v>
      </c>
      <c r="S26" s="53"/>
    </row>
    <row r="27" spans="2:19" ht="12" customHeight="1">
      <c r="F27" s="78" t="s">
        <v>57</v>
      </c>
      <c r="G27" s="73" t="s">
        <v>58</v>
      </c>
      <c r="H27" s="73" t="s">
        <v>58</v>
      </c>
      <c r="I27" s="73" t="s">
        <v>58</v>
      </c>
      <c r="J27" s="73" t="s">
        <v>58</v>
      </c>
      <c r="K27" s="73" t="s">
        <v>58</v>
      </c>
      <c r="L27" s="49" t="s">
        <v>76</v>
      </c>
      <c r="M27" s="73">
        <f t="array" ref="M27">INDEX(G28:K28,MATCH(C4,G14:K14,1))</f>
        <v>495</v>
      </c>
      <c r="N27" s="49" t="s">
        <v>76</v>
      </c>
      <c r="O27" s="73">
        <f t="array" ref="O27">INDEX(G28:G36,MATCH(C12,F28:F36,1))</f>
        <v>665</v>
      </c>
      <c r="P27" s="73">
        <f t="array" ref="P27">INDEX(H28:H36,MATCH(C12,F28:F36,1))</f>
        <v>690</v>
      </c>
      <c r="Q27" s="73">
        <f t="array" ref="Q27">INDEX(I28:I36,MATCH(C12,F28:F36,1))</f>
        <v>710</v>
      </c>
      <c r="R27" s="73">
        <f t="array" ref="R27">INDEX(J28:J36,MATCH(C12,F28:F36,1))</f>
        <v>735</v>
      </c>
      <c r="S27" s="53">
        <f t="array" ref="S27">INDEX(K28:K36,MATCH(C12,F28:F36,1))</f>
        <v>760</v>
      </c>
    </row>
    <row r="28" spans="2:19" ht="12" customHeight="1">
      <c r="F28" s="78">
        <v>0</v>
      </c>
      <c r="G28" s="50">
        <v>495</v>
      </c>
      <c r="H28" s="50">
        <v>510</v>
      </c>
      <c r="I28" s="50">
        <v>530</v>
      </c>
      <c r="J28" s="50">
        <v>545</v>
      </c>
      <c r="K28" s="50">
        <v>565</v>
      </c>
      <c r="L28" s="49" t="s">
        <v>78</v>
      </c>
      <c r="M28" s="73">
        <f t="array" ref="M28">INDEX(G26:K26,MATCH(C4,G26:K26,1)+1)</f>
        <v>10</v>
      </c>
      <c r="N28" s="49" t="s">
        <v>78</v>
      </c>
      <c r="O28" s="73" t="e">
        <f t="array" ref="O28">INDEX(F28:F36,MATCH(C12,F28:F36,1)+1)</f>
        <v>#REF!</v>
      </c>
      <c r="S28" s="53"/>
    </row>
    <row r="29" spans="2:19" ht="12" customHeight="1">
      <c r="F29" s="78">
        <v>1000</v>
      </c>
      <c r="G29" s="50">
        <v>510</v>
      </c>
      <c r="H29" s="50">
        <v>530</v>
      </c>
      <c r="I29" s="50">
        <v>550</v>
      </c>
      <c r="J29" s="50">
        <v>565</v>
      </c>
      <c r="K29" s="50">
        <v>585</v>
      </c>
      <c r="L29" s="49" t="s">
        <v>80</v>
      </c>
      <c r="M29" s="73">
        <f t="array" ref="M29">INDEX(G28:K28,MATCH(C4,G26:K26,1)+1)</f>
        <v>510</v>
      </c>
      <c r="N29" s="54" t="s">
        <v>80</v>
      </c>
      <c r="O29" s="55" t="e">
        <f t="array" ref="O29">INDEX(G28:G36,MATCH(C12,F28:F36,1)+1)</f>
        <v>#REF!</v>
      </c>
      <c r="P29" s="55" t="e">
        <f t="array" ref="P29">INDEX(H28:H36,MATCH(C12,F28:F36,1)+1)</f>
        <v>#REF!</v>
      </c>
      <c r="Q29" s="55" t="e">
        <f t="array" ref="Q29">INDEX(I28:I36,MATCH(C12,F28:F36,1)+1)</f>
        <v>#REF!</v>
      </c>
      <c r="R29" s="55" t="e">
        <f t="array" ref="R29">INDEX(J28:J36,MATCH(C12,F28:F36,1)+1)</f>
        <v>#REF!</v>
      </c>
      <c r="S29" s="101" t="e">
        <f t="array" ref="S29">INDEX(K28:K36,MATCH(C12,F28:F36,1)+1)</f>
        <v>#REF!</v>
      </c>
    </row>
    <row r="30" spans="2:19" ht="12" customHeight="1">
      <c r="F30" s="78">
        <v>2000</v>
      </c>
      <c r="G30" s="50">
        <v>530</v>
      </c>
      <c r="H30" s="50">
        <v>550</v>
      </c>
      <c r="I30" s="50">
        <v>570</v>
      </c>
      <c r="J30" s="50">
        <v>590</v>
      </c>
      <c r="K30" s="50">
        <v>610</v>
      </c>
      <c r="L30" s="49"/>
      <c r="N30" s="107">
        <v>0</v>
      </c>
      <c r="O30" s="70" t="e">
        <f>O27+(C12-O26)*(O29-O27)/(O28-O26)</f>
        <v>#REF!</v>
      </c>
      <c r="P30" s="70" t="s">
        <v>72</v>
      </c>
      <c r="Q30" s="71">
        <f t="array" ref="Q30">INDEX(G26:K26,MATCH(C4,G26:K26,1))</f>
        <v>0</v>
      </c>
      <c r="S30" s="53"/>
    </row>
    <row r="31" spans="2:19" ht="12" customHeight="1">
      <c r="F31" s="78">
        <v>3000</v>
      </c>
      <c r="G31" s="50">
        <v>550</v>
      </c>
      <c r="H31" s="50">
        <v>570</v>
      </c>
      <c r="I31" s="50">
        <v>590</v>
      </c>
      <c r="J31" s="50">
        <v>610</v>
      </c>
      <c r="K31" s="50">
        <v>630</v>
      </c>
      <c r="L31" s="49"/>
      <c r="N31" s="108">
        <v>10</v>
      </c>
      <c r="O31" s="73" t="e">
        <f>P27+(C12-O26)*(P29-P27)/(O28-O26)</f>
        <v>#REF!</v>
      </c>
      <c r="P31" s="73" t="s">
        <v>76</v>
      </c>
      <c r="Q31" s="53" t="e">
        <f t="array" ref="Q31">INDEX(O30:O34,MATCH(C4,G26:K26,1))</f>
        <v>#REF!</v>
      </c>
      <c r="S31" s="53"/>
    </row>
    <row r="32" spans="2:19" ht="12" customHeight="1">
      <c r="F32" s="78">
        <v>4000</v>
      </c>
      <c r="G32" s="50">
        <v>570</v>
      </c>
      <c r="H32" s="50">
        <v>590</v>
      </c>
      <c r="I32" s="50">
        <v>615</v>
      </c>
      <c r="J32" s="50">
        <v>635</v>
      </c>
      <c r="K32" s="50">
        <v>655</v>
      </c>
      <c r="L32" s="49"/>
      <c r="N32" s="108">
        <v>20</v>
      </c>
      <c r="O32" s="73" t="e">
        <f>Q27+(C12-O26)*(Q29-Q27)/(O28-O26)</f>
        <v>#REF!</v>
      </c>
      <c r="P32" s="73" t="s">
        <v>78</v>
      </c>
      <c r="Q32" s="53">
        <f t="array" ref="Q32">INDEX(G26:K26,MATCH(C4,G26:K26,1)+1)</f>
        <v>10</v>
      </c>
      <c r="S32" s="53"/>
    </row>
    <row r="33" spans="6:19" ht="12" customHeight="1">
      <c r="F33" s="78">
        <v>5000</v>
      </c>
      <c r="G33" s="50">
        <v>590</v>
      </c>
      <c r="H33" s="50">
        <v>615</v>
      </c>
      <c r="I33" s="50">
        <v>635</v>
      </c>
      <c r="J33" s="50">
        <v>655</v>
      </c>
      <c r="K33" s="50">
        <v>680</v>
      </c>
      <c r="L33" s="49"/>
      <c r="N33" s="112">
        <v>30</v>
      </c>
      <c r="O33" s="113" t="e">
        <f>R27+(C12-O26)*(R29-R27)/(O28-O26)</f>
        <v>#REF!</v>
      </c>
      <c r="P33" s="73" t="s">
        <v>80</v>
      </c>
      <c r="Q33" s="53" t="e">
        <f t="array" ref="Q33">INDEX(O30:O34,MATCH(C4,G26:K26,1)+1)</f>
        <v>#REF!</v>
      </c>
      <c r="S33" s="53"/>
    </row>
    <row r="34" spans="6:19" ht="12" customHeight="1">
      <c r="F34" s="78">
        <v>6000</v>
      </c>
      <c r="G34" s="50">
        <v>615</v>
      </c>
      <c r="H34" s="50">
        <v>640</v>
      </c>
      <c r="I34" s="50">
        <v>660</v>
      </c>
      <c r="J34" s="50">
        <v>685</v>
      </c>
      <c r="K34" s="50">
        <v>705</v>
      </c>
      <c r="L34" s="49"/>
      <c r="N34" s="114">
        <v>40</v>
      </c>
      <c r="O34" s="55" t="e">
        <f>S27+(C12-O26)*(S29-S27)/(O28-O26)</f>
        <v>#REF!</v>
      </c>
      <c r="P34" s="55"/>
      <c r="Q34" s="101"/>
      <c r="S34" s="53"/>
    </row>
    <row r="35" spans="6:19" ht="12" customHeight="1">
      <c r="F35" s="78">
        <v>7000</v>
      </c>
      <c r="G35" s="50">
        <v>640</v>
      </c>
      <c r="H35" s="50">
        <v>660</v>
      </c>
      <c r="I35" s="50">
        <v>685</v>
      </c>
      <c r="J35" s="50">
        <v>710</v>
      </c>
      <c r="K35" s="50">
        <v>730</v>
      </c>
      <c r="L35" s="49"/>
      <c r="S35" s="53"/>
    </row>
    <row r="36" spans="6:19" ht="12" customHeight="1">
      <c r="F36" s="102">
        <v>8000</v>
      </c>
      <c r="G36" s="115">
        <v>665</v>
      </c>
      <c r="H36" s="115">
        <v>690</v>
      </c>
      <c r="I36" s="115">
        <v>710</v>
      </c>
      <c r="J36" s="115">
        <v>735</v>
      </c>
      <c r="K36" s="115">
        <v>760</v>
      </c>
      <c r="L36" s="54"/>
      <c r="M36" s="55"/>
      <c r="N36" s="55"/>
      <c r="O36" s="55"/>
      <c r="P36" s="55"/>
      <c r="Q36" s="55"/>
      <c r="R36" s="55"/>
      <c r="S36" s="101"/>
    </row>
    <row r="37" spans="6:19" ht="12" customHeight="1">
      <c r="F37" s="142" t="s">
        <v>84</v>
      </c>
      <c r="G37" s="143"/>
      <c r="H37" s="143"/>
      <c r="I37" s="143"/>
      <c r="J37" s="143"/>
      <c r="K37" s="144"/>
      <c r="L37" s="104" t="s">
        <v>52</v>
      </c>
      <c r="M37" s="70"/>
      <c r="N37" s="104" t="s">
        <v>83</v>
      </c>
      <c r="O37" s="70"/>
      <c r="P37" s="70"/>
      <c r="Q37" s="70"/>
      <c r="R37" s="70"/>
      <c r="S37" s="71"/>
    </row>
    <row r="38" spans="6:19" ht="12" customHeight="1">
      <c r="F38" s="116" t="s">
        <v>54</v>
      </c>
      <c r="G38" s="117">
        <v>0</v>
      </c>
      <c r="H38" s="117">
        <v>10</v>
      </c>
      <c r="I38" s="117">
        <v>20</v>
      </c>
      <c r="J38" s="117">
        <v>30</v>
      </c>
      <c r="K38" s="118">
        <v>40</v>
      </c>
      <c r="L38" s="49" t="s">
        <v>72</v>
      </c>
      <c r="M38" s="73">
        <f t="array" ref="M38">INDEX(G38:K38,MATCH(C4,G38:K38,1))</f>
        <v>0</v>
      </c>
      <c r="N38" s="49" t="s">
        <v>72</v>
      </c>
      <c r="O38" s="73">
        <f t="array" ref="O38">INDEX(F40:F48,MATCH(C12,F40:F48,1))</f>
        <v>8000</v>
      </c>
      <c r="S38" s="53"/>
    </row>
    <row r="39" spans="6:19" ht="12" customHeight="1">
      <c r="F39" s="78" t="s">
        <v>57</v>
      </c>
      <c r="G39" s="50" t="s">
        <v>74</v>
      </c>
      <c r="H39" s="50" t="s">
        <v>75</v>
      </c>
      <c r="I39" s="50" t="s">
        <v>75</v>
      </c>
      <c r="J39" s="50" t="s">
        <v>75</v>
      </c>
      <c r="K39" s="119" t="s">
        <v>75</v>
      </c>
      <c r="L39" s="49" t="s">
        <v>76</v>
      </c>
      <c r="M39" s="73">
        <f t="array" ref="M39">INDEX(G40:K40,MATCH(C4,G26:K26,1))</f>
        <v>1205</v>
      </c>
      <c r="N39" s="49" t="s">
        <v>76</v>
      </c>
      <c r="O39" s="73">
        <f t="array" ref="O39">INDEX(G40:G48,MATCH(C12,F40:F48,1))</f>
        <v>1500</v>
      </c>
      <c r="P39" s="73">
        <f t="array" ref="P39">INDEX(H40:H48,MATCH(C12,F40:F48,1))</f>
        <v>1540</v>
      </c>
      <c r="Q39" s="73">
        <f t="array" ref="Q39">INDEX(I40:I48,MATCH(C12,F40:F48,1))</f>
        <v>1580</v>
      </c>
      <c r="R39" s="73">
        <f t="array" ref="R39">INDEX(J40:J48,MATCH(C12,F40:F48,1))</f>
        <v>1620</v>
      </c>
      <c r="S39" s="53">
        <f t="array" ref="S39">INDEX(K40:K48,MATCH(C12,F40:F48,1))</f>
        <v>1665</v>
      </c>
    </row>
    <row r="40" spans="6:19" ht="12" customHeight="1">
      <c r="F40" s="78">
        <v>0</v>
      </c>
      <c r="G40" s="50">
        <v>1205</v>
      </c>
      <c r="H40" s="50">
        <v>1235</v>
      </c>
      <c r="I40" s="50">
        <v>1265</v>
      </c>
      <c r="J40" s="50">
        <v>1295</v>
      </c>
      <c r="K40" s="119">
        <v>1330</v>
      </c>
      <c r="L40" s="49" t="s">
        <v>78</v>
      </c>
      <c r="M40" s="73">
        <f t="array" ref="M40">INDEX(G38:K38,MATCH(C4,G38:K38,1)+1)</f>
        <v>10</v>
      </c>
      <c r="N40" s="49" t="s">
        <v>78</v>
      </c>
      <c r="O40" s="73" t="e">
        <f t="array" ref="O40">INDEX(F40:F48,MATCH(C12,F40:F48,1)+1)</f>
        <v>#REF!</v>
      </c>
      <c r="S40" s="53"/>
    </row>
    <row r="41" spans="6:19" ht="12" customHeight="1">
      <c r="F41" s="78">
        <v>1000</v>
      </c>
      <c r="G41" s="50">
        <v>1235</v>
      </c>
      <c r="H41" s="50">
        <v>1265</v>
      </c>
      <c r="I41" s="50">
        <v>1300</v>
      </c>
      <c r="J41" s="50">
        <v>1330</v>
      </c>
      <c r="K41" s="119">
        <v>1365</v>
      </c>
      <c r="L41" s="49" t="s">
        <v>80</v>
      </c>
      <c r="M41" s="73">
        <f t="array" ref="M41">INDEX(G40:K40,MATCH(C5,G38:K38,1)+1)</f>
        <v>1235</v>
      </c>
      <c r="N41" s="54" t="s">
        <v>80</v>
      </c>
      <c r="O41" s="55" t="e">
        <f t="array" ref="O41">INDEX(G40:G48,MATCH(C12,F40:F48,1)+1)</f>
        <v>#REF!</v>
      </c>
      <c r="P41" s="55" t="e">
        <f t="array" ref="P41">INDEX(H40:H48,MATCH(C12,F40:F48,1)+1)</f>
        <v>#REF!</v>
      </c>
      <c r="Q41" s="55" t="e">
        <f t="array" ref="Q41">INDEX(I40:I48,MATCH(C12,F40:F48,1)+1)</f>
        <v>#REF!</v>
      </c>
      <c r="R41" s="55" t="e">
        <f t="array" ref="R41">INDEX(J40:J48,MATCH(C12,F40:F48,1)+1)</f>
        <v>#REF!</v>
      </c>
      <c r="S41" s="101" t="e">
        <f t="array" ref="S41">INDEX(K40:K48,MATCH(C12,F40:F48,1)+1)</f>
        <v>#REF!</v>
      </c>
    </row>
    <row r="42" spans="6:19" ht="12" customHeight="1">
      <c r="F42" s="78">
        <v>2000</v>
      </c>
      <c r="G42" s="50">
        <v>1265</v>
      </c>
      <c r="H42" s="50">
        <v>1300</v>
      </c>
      <c r="I42" s="50">
        <v>1335</v>
      </c>
      <c r="J42" s="50">
        <v>1370</v>
      </c>
      <c r="K42" s="119">
        <v>1405</v>
      </c>
      <c r="L42" s="49"/>
      <c r="N42" s="107">
        <v>0</v>
      </c>
      <c r="O42" s="70" t="e">
        <f>O39+(C12-O38)*(O41-O39)/(O40-O38)</f>
        <v>#REF!</v>
      </c>
      <c r="P42" s="70" t="s">
        <v>72</v>
      </c>
      <c r="Q42" s="71">
        <f t="array" ref="Q42">INDEX(G38:K38,MATCH(C4,G38:K38,1))</f>
        <v>0</v>
      </c>
      <c r="S42" s="53"/>
    </row>
    <row r="43" spans="6:19" ht="12" customHeight="1">
      <c r="F43" s="78">
        <v>3000</v>
      </c>
      <c r="G43" s="50">
        <v>1300</v>
      </c>
      <c r="H43" s="50">
        <v>1335</v>
      </c>
      <c r="I43" s="50">
        <v>1370</v>
      </c>
      <c r="J43" s="50">
        <v>1405</v>
      </c>
      <c r="K43" s="119">
        <v>1440</v>
      </c>
      <c r="L43" s="49"/>
      <c r="N43" s="108">
        <v>10</v>
      </c>
      <c r="O43" s="73" t="e">
        <f>P39+(C12-O38)*(P41-P39)/(O40-O38)</f>
        <v>#REF!</v>
      </c>
      <c r="P43" s="73" t="s">
        <v>76</v>
      </c>
      <c r="Q43" s="53" t="e">
        <f t="array" ref="Q43">INDEX(O42:O46,MATCH(C4,G38:K38,1))</f>
        <v>#REF!</v>
      </c>
      <c r="S43" s="53"/>
    </row>
    <row r="44" spans="6:19" ht="12" customHeight="1">
      <c r="F44" s="78">
        <v>4000</v>
      </c>
      <c r="G44" s="50">
        <v>1335</v>
      </c>
      <c r="H44" s="50">
        <v>1370</v>
      </c>
      <c r="I44" s="50">
        <v>1410</v>
      </c>
      <c r="J44" s="50">
        <v>1445</v>
      </c>
      <c r="K44" s="119">
        <v>1480</v>
      </c>
      <c r="L44" s="49"/>
      <c r="N44" s="108">
        <v>20</v>
      </c>
      <c r="O44" s="73" t="e">
        <f>Q39+(C12-O38)*(Q41-Q39)/(O40-O38)</f>
        <v>#REF!</v>
      </c>
      <c r="P44" s="73" t="s">
        <v>78</v>
      </c>
      <c r="Q44" s="53">
        <f t="array" ref="Q44">INDEX(G38:K38,MATCH(C4,G38:K38,1)+1)</f>
        <v>10</v>
      </c>
      <c r="S44" s="53"/>
    </row>
    <row r="45" spans="6:19" ht="12" customHeight="1">
      <c r="F45" s="78">
        <v>5000</v>
      </c>
      <c r="G45" s="50">
        <v>1370</v>
      </c>
      <c r="H45" s="50">
        <v>1415</v>
      </c>
      <c r="I45" s="50">
        <v>1450</v>
      </c>
      <c r="J45" s="50">
        <v>1485</v>
      </c>
      <c r="K45" s="119">
        <v>1525</v>
      </c>
      <c r="L45" s="49"/>
      <c r="N45" s="112">
        <v>30</v>
      </c>
      <c r="O45" s="113" t="e">
        <f>R39+(C12-O38)*(R41-R39)/(O40-O38)</f>
        <v>#REF!</v>
      </c>
      <c r="P45" s="73" t="s">
        <v>80</v>
      </c>
      <c r="Q45" s="53" t="e">
        <f t="array" ref="Q45">INDEX(O42:O46,MATCH(C4,G38:K38,1)+1)</f>
        <v>#REF!</v>
      </c>
      <c r="S45" s="53"/>
    </row>
    <row r="46" spans="6:19" ht="12" customHeight="1">
      <c r="F46" s="78">
        <v>6000</v>
      </c>
      <c r="G46" s="50">
        <v>1415</v>
      </c>
      <c r="H46" s="50">
        <v>1455</v>
      </c>
      <c r="I46" s="50">
        <v>1490</v>
      </c>
      <c r="J46" s="50">
        <v>1535</v>
      </c>
      <c r="K46" s="119">
        <v>1570</v>
      </c>
      <c r="L46" s="49"/>
      <c r="N46" s="114">
        <v>40</v>
      </c>
      <c r="O46" s="55" t="e">
        <f>S39+(C12-O38)*(S41-S39)/(O40-O38)</f>
        <v>#REF!</v>
      </c>
      <c r="P46" s="55"/>
      <c r="Q46" s="101"/>
      <c r="S46" s="53"/>
    </row>
    <row r="47" spans="6:19" ht="12" customHeight="1">
      <c r="F47" s="78">
        <v>7000</v>
      </c>
      <c r="G47" s="50">
        <v>1455</v>
      </c>
      <c r="H47" s="50">
        <v>1495</v>
      </c>
      <c r="I47" s="50">
        <v>1535</v>
      </c>
      <c r="J47" s="50">
        <v>1575</v>
      </c>
      <c r="K47" s="119">
        <v>1615</v>
      </c>
      <c r="L47" s="49"/>
      <c r="S47" s="53"/>
    </row>
    <row r="48" spans="6:19" ht="12" customHeight="1">
      <c r="F48" s="102">
        <v>8000</v>
      </c>
      <c r="G48" s="115">
        <v>1500</v>
      </c>
      <c r="H48" s="115">
        <v>1540</v>
      </c>
      <c r="I48" s="115">
        <v>1580</v>
      </c>
      <c r="J48" s="115">
        <v>1620</v>
      </c>
      <c r="K48" s="120">
        <v>1665</v>
      </c>
      <c r="L48" s="54"/>
      <c r="M48" s="55"/>
      <c r="N48" s="55"/>
      <c r="O48" s="55"/>
      <c r="P48" s="55"/>
      <c r="Q48" s="55"/>
      <c r="R48" s="55"/>
      <c r="S48" s="101"/>
    </row>
    <row r="49" customFormat="1" ht="12" customHeight="1"/>
    <row r="50" customFormat="1" ht="12" customHeight="1"/>
    <row r="51" customFormat="1" ht="12" customHeight="1"/>
    <row r="52" customFormat="1" ht="12" customHeight="1"/>
    <row r="53" customFormat="1" ht="12" customHeight="1"/>
    <row r="54" customFormat="1" ht="12" customHeight="1"/>
    <row r="55" customFormat="1" ht="12" customHeight="1"/>
    <row r="56" customFormat="1" ht="12" customHeight="1"/>
    <row r="57" customFormat="1" ht="12" customHeight="1"/>
    <row r="58" customFormat="1" ht="12" customHeight="1"/>
    <row r="59" customFormat="1" ht="12" customHeight="1"/>
    <row r="60" customFormat="1" ht="12" customHeight="1"/>
    <row r="61" customFormat="1" ht="12" customHeight="1"/>
    <row r="62" customFormat="1" ht="12" customHeight="1"/>
    <row r="63" customFormat="1" ht="12" customHeight="1"/>
    <row r="64" customFormat="1" ht="12" customHeight="1"/>
    <row r="65" customFormat="1" ht="12" customHeight="1"/>
    <row r="66" customFormat="1" ht="12" customHeight="1"/>
    <row r="67" customFormat="1" ht="12" customHeight="1"/>
    <row r="68" customFormat="1" ht="12" customHeight="1"/>
    <row r="69" customFormat="1" ht="12" customHeight="1"/>
    <row r="70" customFormat="1" ht="12" customHeight="1"/>
    <row r="71" customFormat="1" ht="12" customHeight="1"/>
    <row r="72" customFormat="1" ht="12" customHeight="1"/>
    <row r="73" customFormat="1" ht="12" customHeight="1"/>
    <row r="74" customFormat="1" ht="12" customHeight="1"/>
    <row r="75" customFormat="1" ht="12" customHeight="1"/>
    <row r="76" customFormat="1" ht="12" customHeight="1"/>
    <row r="77" customFormat="1" ht="12" customHeight="1"/>
    <row r="78" customFormat="1" ht="12" customHeight="1"/>
    <row r="79" customFormat="1" ht="12" customHeight="1"/>
    <row r="80" customFormat="1" ht="12" customHeight="1"/>
    <row r="81" customFormat="1" ht="12" customHeight="1"/>
    <row r="82" customFormat="1" ht="12" customHeight="1"/>
    <row r="83" customFormat="1" ht="12" customHeight="1"/>
    <row r="84" customFormat="1" ht="12" customHeight="1"/>
    <row r="85" customFormat="1" ht="12" customHeight="1"/>
    <row r="86" customFormat="1" ht="12" customHeight="1"/>
    <row r="87" customFormat="1" ht="12" customHeight="1"/>
    <row r="88" customFormat="1" ht="12" customHeight="1"/>
    <row r="89" customFormat="1" ht="12" customHeight="1"/>
    <row r="90" customFormat="1" ht="12" customHeight="1"/>
    <row r="91" customFormat="1" ht="12" customHeight="1"/>
    <row r="92" customFormat="1" ht="12" customHeight="1"/>
    <row r="93" customFormat="1" ht="12" customHeight="1"/>
    <row r="94" customFormat="1" ht="12" customHeight="1"/>
    <row r="95" customFormat="1" ht="12" customHeight="1"/>
    <row r="96" customFormat="1" ht="12" customHeight="1"/>
    <row r="97" customFormat="1" ht="12" customHeight="1"/>
    <row r="98" customFormat="1" ht="12" customHeight="1"/>
    <row r="99" customFormat="1" ht="12" customHeight="1"/>
    <row r="100" customFormat="1" ht="12" customHeight="1"/>
    <row r="101" customFormat="1" ht="12" customHeight="1"/>
    <row r="102" customFormat="1" ht="12" customHeight="1"/>
    <row r="103" customFormat="1" ht="12" customHeight="1"/>
    <row r="104" customFormat="1" ht="12" customHeight="1"/>
    <row r="105" customFormat="1" ht="12" customHeight="1"/>
    <row r="106" customFormat="1" ht="12" customHeight="1"/>
    <row r="107" customFormat="1" ht="12" customHeight="1"/>
    <row r="108" customFormat="1" ht="12" customHeight="1"/>
    <row r="109" customFormat="1" ht="12" customHeight="1"/>
    <row r="110" customFormat="1" ht="12" customHeight="1"/>
    <row r="111" customFormat="1" ht="12" customHeight="1"/>
    <row r="112" customFormat="1" ht="12" customHeight="1"/>
    <row r="113" customFormat="1" ht="12" customHeight="1"/>
    <row r="114" customFormat="1" ht="12" customHeight="1"/>
    <row r="115" customFormat="1" ht="12" customHeight="1"/>
    <row r="116" customFormat="1" ht="12" customHeight="1"/>
    <row r="117" customFormat="1" ht="12" customHeight="1"/>
    <row r="118" customFormat="1" ht="12" customHeight="1"/>
    <row r="119" customFormat="1" ht="12" customHeight="1"/>
    <row r="120" customFormat="1" ht="12" customHeight="1"/>
    <row r="121" customFormat="1" ht="12" customHeight="1"/>
    <row r="122" customFormat="1" ht="12" customHeight="1"/>
    <row r="123" customFormat="1" ht="12" customHeight="1"/>
    <row r="124" customFormat="1" ht="12" customHeight="1"/>
    <row r="125" customFormat="1" ht="12" customHeight="1"/>
    <row r="126" customFormat="1" ht="12" customHeight="1"/>
    <row r="127" customFormat="1" ht="12" customHeight="1"/>
    <row r="128" customFormat="1" ht="12" customHeight="1"/>
    <row r="129" customFormat="1" ht="12" customHeight="1"/>
    <row r="130" customFormat="1" ht="12" customHeight="1"/>
    <row r="131" customFormat="1" ht="12" customHeight="1"/>
    <row r="132" customFormat="1" ht="12" customHeight="1"/>
    <row r="133" customFormat="1" ht="12" customHeight="1"/>
    <row r="134" customFormat="1" ht="12" customHeight="1"/>
    <row r="135" customFormat="1" ht="12" customHeight="1"/>
    <row r="136" customFormat="1" ht="12" customHeight="1"/>
    <row r="137" customFormat="1" ht="12" customHeight="1"/>
    <row r="138" customFormat="1" ht="12" customHeight="1"/>
    <row r="139" customFormat="1" ht="12" customHeight="1"/>
    <row r="140" customFormat="1" ht="12" customHeight="1"/>
    <row r="141" customFormat="1" ht="12" customHeight="1"/>
    <row r="142" customFormat="1" ht="12" customHeight="1"/>
    <row r="143" customFormat="1" ht="12" customHeight="1"/>
    <row r="144" customFormat="1" ht="12" customHeight="1"/>
    <row r="145" customFormat="1" ht="12" customHeight="1"/>
    <row r="146" customFormat="1" ht="12" customHeight="1"/>
    <row r="147" customFormat="1" ht="12" customHeight="1"/>
    <row r="148" customFormat="1" ht="12" customHeight="1"/>
    <row r="149" customFormat="1" ht="12" customHeight="1"/>
    <row r="150" customFormat="1" ht="12" customHeight="1"/>
    <row r="151" customFormat="1" ht="12" customHeight="1"/>
    <row r="152" customFormat="1" ht="12" customHeight="1"/>
    <row r="153" customFormat="1" ht="12" customHeight="1"/>
    <row r="154" customFormat="1" ht="12" customHeight="1"/>
    <row r="155" customFormat="1" ht="12" customHeight="1"/>
    <row r="156" customFormat="1" ht="12" customHeight="1"/>
    <row r="157" customFormat="1" ht="12" customHeight="1"/>
    <row r="158" customFormat="1" ht="12" customHeight="1"/>
    <row r="159" customFormat="1" ht="12" customHeight="1"/>
    <row r="160" customFormat="1" ht="12" customHeight="1"/>
    <row r="161" customFormat="1" ht="12" customHeight="1"/>
    <row r="162" customFormat="1" ht="12" customHeight="1"/>
    <row r="163" customFormat="1" ht="12" customHeight="1"/>
    <row r="164" customFormat="1" ht="12" customHeight="1"/>
    <row r="165" customFormat="1" ht="12" customHeight="1"/>
    <row r="166" customFormat="1" ht="12" customHeight="1"/>
    <row r="167" customFormat="1" ht="12" customHeight="1"/>
    <row r="168" customFormat="1" ht="12" customHeight="1"/>
    <row r="169" customFormat="1" ht="12" customHeight="1"/>
    <row r="170" customFormat="1" ht="12" customHeight="1"/>
    <row r="171" customFormat="1" ht="12" customHeight="1"/>
    <row r="172" customFormat="1" ht="12" customHeight="1"/>
    <row r="173" customFormat="1" ht="12" customHeight="1"/>
    <row r="174" customFormat="1" ht="12" customHeight="1"/>
    <row r="175" customFormat="1" ht="12" customHeight="1"/>
    <row r="176" customFormat="1" ht="12" customHeight="1"/>
    <row r="177" customFormat="1" ht="12" customHeight="1"/>
    <row r="178" customFormat="1" ht="12" customHeight="1"/>
    <row r="179" customFormat="1" ht="12" customHeight="1"/>
    <row r="180" customFormat="1" ht="12" customHeight="1"/>
    <row r="181" customFormat="1" ht="12" customHeight="1"/>
    <row r="182" customFormat="1" ht="12" customHeight="1"/>
    <row r="183" customFormat="1" ht="12" customHeight="1"/>
    <row r="184" customFormat="1" ht="12" customHeight="1"/>
    <row r="185" customFormat="1" ht="12" customHeight="1"/>
    <row r="186" customFormat="1" ht="12" customHeight="1"/>
    <row r="187" customFormat="1" ht="12" customHeight="1"/>
    <row r="188" customFormat="1" ht="12" customHeight="1"/>
    <row r="189" customFormat="1" ht="12" customHeight="1"/>
    <row r="190" customFormat="1" ht="12" customHeight="1"/>
    <row r="191" customFormat="1" ht="12" customHeight="1"/>
    <row r="192" customFormat="1" ht="12" customHeight="1"/>
    <row r="193" customFormat="1" ht="12" customHeight="1"/>
    <row r="194" customFormat="1" ht="12" customHeight="1"/>
    <row r="195" customFormat="1" ht="12" customHeight="1"/>
    <row r="196" customFormat="1" ht="12" customHeight="1"/>
    <row r="197" customFormat="1" ht="12" customHeight="1"/>
    <row r="198" customFormat="1" ht="12" customHeight="1"/>
    <row r="199" customFormat="1" ht="12" customHeight="1"/>
    <row r="200" customFormat="1" ht="12" customHeight="1"/>
    <row r="201" customFormat="1" ht="12" customHeight="1"/>
    <row r="202" customFormat="1" ht="12" customHeight="1"/>
    <row r="203" customFormat="1" ht="12" customHeight="1"/>
    <row r="204" customFormat="1" ht="12" customHeight="1"/>
    <row r="205" customFormat="1" ht="12" customHeight="1"/>
    <row r="206" customFormat="1" ht="12" customHeight="1"/>
    <row r="207" customFormat="1" ht="12" customHeight="1"/>
    <row r="208" customFormat="1" ht="12" customHeight="1"/>
    <row r="209" customFormat="1" ht="12" customHeight="1"/>
    <row r="210" customFormat="1" ht="12" customHeight="1"/>
    <row r="211" customFormat="1" ht="12" customHeight="1"/>
    <row r="212" customFormat="1" ht="12" customHeight="1"/>
    <row r="213" customFormat="1" ht="12" customHeight="1"/>
    <row r="214" customFormat="1" ht="12" customHeight="1"/>
    <row r="215" customFormat="1" ht="12" customHeight="1"/>
    <row r="216" customFormat="1" ht="12" customHeight="1"/>
    <row r="217" customFormat="1" ht="12" customHeight="1"/>
    <row r="218" customFormat="1" ht="12" customHeight="1"/>
    <row r="219" customFormat="1" ht="12" customHeight="1"/>
    <row r="220" customFormat="1" ht="12" customHeight="1"/>
    <row r="221" customFormat="1" ht="12" customHeight="1"/>
    <row r="222" customFormat="1" ht="12" customHeight="1"/>
    <row r="223" customFormat="1" ht="12" customHeight="1"/>
    <row r="224" customFormat="1" ht="12" customHeight="1"/>
    <row r="225" customFormat="1" ht="12" customHeight="1"/>
    <row r="226" customFormat="1" ht="12" customHeight="1"/>
    <row r="227" customFormat="1" ht="12" customHeight="1"/>
    <row r="228" customFormat="1" ht="12" customHeight="1"/>
    <row r="229" customFormat="1" ht="12" customHeight="1"/>
    <row r="230" customFormat="1" ht="12" customHeight="1"/>
    <row r="231" customFormat="1" ht="12" customHeight="1"/>
    <row r="232" customFormat="1" ht="12" customHeight="1"/>
    <row r="233" customFormat="1" ht="12" customHeight="1"/>
    <row r="234" customFormat="1" ht="12" customHeight="1"/>
    <row r="235" customFormat="1" ht="12" customHeight="1"/>
    <row r="236" customFormat="1" ht="12" customHeight="1"/>
    <row r="237" customFormat="1" ht="12" customHeight="1"/>
    <row r="238" customFormat="1" ht="12" customHeight="1"/>
    <row r="239" customFormat="1" ht="12" customHeight="1"/>
    <row r="240" customFormat="1" ht="12" customHeight="1"/>
    <row r="241" customFormat="1" ht="12" customHeight="1"/>
    <row r="242" customFormat="1" ht="12" customHeight="1"/>
    <row r="243" customFormat="1" ht="12" customHeight="1"/>
    <row r="244" customFormat="1" ht="12" customHeight="1"/>
    <row r="245" customFormat="1" ht="12" customHeight="1"/>
    <row r="246" customFormat="1" ht="12" customHeight="1"/>
    <row r="247" customFormat="1" ht="12" customHeight="1"/>
    <row r="248" customFormat="1" ht="12" customHeight="1"/>
    <row r="249" customFormat="1" ht="12" customHeight="1"/>
    <row r="250" customFormat="1" ht="12" customHeight="1"/>
    <row r="251" customFormat="1" ht="12" customHeight="1"/>
    <row r="252" customFormat="1" ht="12" customHeight="1"/>
    <row r="253" customFormat="1" ht="12" customHeight="1"/>
    <row r="254" customFormat="1" ht="12" customHeight="1"/>
    <row r="255" customFormat="1" ht="12" customHeight="1"/>
    <row r="256" customFormat="1" ht="12" customHeight="1"/>
    <row r="257" customFormat="1" ht="12" customHeight="1"/>
    <row r="258" customFormat="1" ht="12" customHeight="1"/>
    <row r="259" customFormat="1" ht="12" customHeight="1"/>
    <row r="260" customFormat="1" ht="12" customHeight="1"/>
    <row r="261" customFormat="1" ht="12" customHeight="1"/>
    <row r="262" customFormat="1" ht="12" customHeight="1"/>
    <row r="263" customFormat="1" ht="12" customHeight="1"/>
    <row r="264" customFormat="1" ht="12" customHeight="1"/>
    <row r="265" customFormat="1" ht="12" customHeight="1"/>
    <row r="266" customFormat="1" ht="12" customHeight="1"/>
    <row r="267" customFormat="1" ht="12" customHeight="1"/>
    <row r="268" customFormat="1" ht="12" customHeight="1"/>
    <row r="269" customFormat="1" ht="12" customHeight="1"/>
    <row r="270" customFormat="1" ht="12" customHeight="1"/>
    <row r="271" customFormat="1" ht="12" customHeight="1"/>
    <row r="272" customFormat="1" ht="12" customHeight="1"/>
    <row r="273" customFormat="1" ht="12" customHeight="1"/>
    <row r="274" customFormat="1" ht="12" customHeight="1"/>
    <row r="275" customFormat="1" ht="12" customHeight="1"/>
    <row r="276" customFormat="1" ht="12" customHeight="1"/>
    <row r="277" customFormat="1" ht="12" customHeight="1"/>
    <row r="278" customFormat="1" ht="12" customHeight="1"/>
    <row r="279" customFormat="1" ht="12" customHeight="1"/>
    <row r="280" customFormat="1" ht="12" customHeight="1"/>
    <row r="281" customFormat="1" ht="12" customHeight="1"/>
    <row r="282" customFormat="1" ht="12" customHeight="1"/>
    <row r="283" customFormat="1" ht="12" customHeight="1"/>
    <row r="284" customFormat="1" ht="12" customHeight="1"/>
    <row r="285" customFormat="1" ht="12" customHeight="1"/>
    <row r="286" customFormat="1" ht="12" customHeight="1"/>
    <row r="287" customFormat="1" ht="12" customHeight="1"/>
    <row r="288" customFormat="1" ht="12" customHeight="1"/>
    <row r="289" customFormat="1" ht="12" customHeight="1"/>
    <row r="290" customFormat="1" ht="12" customHeight="1"/>
    <row r="291" customFormat="1" ht="12" customHeight="1"/>
    <row r="292" customFormat="1" ht="12" customHeight="1"/>
    <row r="293" customFormat="1" ht="12" customHeight="1"/>
    <row r="294" customFormat="1" ht="12" customHeight="1"/>
    <row r="295" customFormat="1" ht="12" customHeight="1"/>
    <row r="296" customFormat="1" ht="12" customHeight="1"/>
    <row r="297" customFormat="1" ht="12" customHeight="1"/>
    <row r="298" customFormat="1" ht="12" customHeight="1"/>
    <row r="299" customFormat="1" ht="12" customHeight="1"/>
    <row r="300" customFormat="1" ht="12" customHeight="1"/>
    <row r="301" customFormat="1" ht="12" customHeight="1"/>
    <row r="302" customFormat="1" ht="12" customHeight="1"/>
    <row r="303" customFormat="1" ht="12" customHeight="1"/>
    <row r="304" customFormat="1" ht="12" customHeight="1"/>
    <row r="305" customFormat="1" ht="12" customHeight="1"/>
    <row r="306" customFormat="1" ht="12" customHeight="1"/>
    <row r="307" customFormat="1" ht="12" customHeight="1"/>
    <row r="308" customFormat="1" ht="12" customHeight="1"/>
    <row r="309" customFormat="1" ht="12" customHeight="1"/>
    <row r="310" customFormat="1" ht="12" customHeight="1"/>
    <row r="311" customFormat="1" ht="12" customHeight="1"/>
    <row r="312" customFormat="1" ht="12" customHeight="1"/>
    <row r="313" customFormat="1" ht="12" customHeight="1"/>
    <row r="314" customFormat="1" ht="12" customHeight="1"/>
    <row r="315" customFormat="1" ht="12" customHeight="1"/>
    <row r="316" customFormat="1" ht="12" customHeight="1"/>
    <row r="317" customFormat="1" ht="12" customHeight="1"/>
    <row r="318" customFormat="1" ht="12" customHeight="1"/>
    <row r="319" customFormat="1" ht="12" customHeight="1"/>
    <row r="320" customFormat="1" ht="12" customHeight="1"/>
    <row r="321" customFormat="1" ht="12" customHeight="1"/>
    <row r="322" customFormat="1" ht="12" customHeight="1"/>
    <row r="323" customFormat="1" ht="12" customHeight="1"/>
    <row r="324" customFormat="1" ht="12" customHeight="1"/>
    <row r="325" customFormat="1" ht="12" customHeight="1"/>
    <row r="326" customFormat="1" ht="12" customHeight="1"/>
    <row r="327" customFormat="1" ht="12" customHeight="1"/>
    <row r="328" customFormat="1" ht="12" customHeight="1"/>
    <row r="329" customFormat="1" ht="12" customHeight="1"/>
    <row r="330" customFormat="1" ht="12" customHeight="1"/>
    <row r="331" customFormat="1" ht="12" customHeight="1"/>
    <row r="332" customFormat="1" ht="12" customHeight="1"/>
    <row r="333" customFormat="1" ht="12" customHeight="1"/>
    <row r="334" customFormat="1" ht="12" customHeight="1"/>
    <row r="335" customFormat="1" ht="12" customHeight="1"/>
    <row r="336" customFormat="1" ht="12" customHeight="1"/>
    <row r="337" customFormat="1" ht="12" customHeight="1"/>
    <row r="338" customFormat="1" ht="12" customHeight="1"/>
    <row r="339" customFormat="1" ht="12" customHeight="1"/>
    <row r="340" customFormat="1" ht="12" customHeight="1"/>
    <row r="341" customFormat="1" ht="12" customHeight="1"/>
    <row r="342" customFormat="1" ht="12" customHeight="1"/>
    <row r="343" customFormat="1" ht="12" customHeight="1"/>
    <row r="344" customFormat="1" ht="12" customHeight="1"/>
    <row r="345" customFormat="1" ht="12" customHeight="1"/>
    <row r="346" customFormat="1" ht="12" customHeight="1"/>
    <row r="347" customFormat="1" ht="12" customHeight="1"/>
    <row r="348" customFormat="1" ht="12" customHeight="1"/>
    <row r="349" customFormat="1" ht="12" customHeight="1"/>
    <row r="350" customFormat="1" ht="12" customHeight="1"/>
    <row r="351" customFormat="1" ht="12" customHeight="1"/>
    <row r="352" customFormat="1" ht="12" customHeight="1"/>
    <row r="353" customFormat="1" ht="12" customHeight="1"/>
    <row r="354" customFormat="1" ht="12" customHeight="1"/>
    <row r="355" customFormat="1" ht="12" customHeight="1"/>
    <row r="356" customFormat="1" ht="12" customHeight="1"/>
    <row r="357" customFormat="1" ht="12" customHeight="1"/>
    <row r="358" customFormat="1" ht="12" customHeight="1"/>
    <row r="359" customFormat="1" ht="12" customHeight="1"/>
    <row r="360" customFormat="1" ht="12" customHeight="1"/>
    <row r="361" customFormat="1" ht="12" customHeight="1"/>
    <row r="362" customFormat="1" ht="12" customHeight="1"/>
    <row r="363" customFormat="1" ht="12" customHeight="1"/>
    <row r="364" customFormat="1" ht="12" customHeight="1"/>
    <row r="365" customFormat="1" ht="12" customHeight="1"/>
    <row r="366" customFormat="1" ht="12" customHeight="1"/>
    <row r="367" customFormat="1" ht="12" customHeight="1"/>
    <row r="368" customFormat="1" ht="12" customHeight="1"/>
    <row r="369" customFormat="1" ht="12" customHeight="1"/>
    <row r="370" customFormat="1" ht="12" customHeight="1"/>
    <row r="371" customFormat="1" ht="12" customHeight="1"/>
    <row r="372" customFormat="1" ht="12" customHeight="1"/>
    <row r="373" customFormat="1" ht="12" customHeight="1"/>
    <row r="374" customFormat="1" ht="12" customHeight="1"/>
    <row r="375" customFormat="1" ht="12" customHeight="1"/>
    <row r="376" customFormat="1" ht="12" customHeight="1"/>
    <row r="377" customFormat="1" ht="12" customHeight="1"/>
    <row r="378" customFormat="1" ht="12" customHeight="1"/>
    <row r="379" customFormat="1" ht="12" customHeight="1"/>
    <row r="380" customFormat="1" ht="12" customHeight="1"/>
    <row r="381" customFormat="1" ht="12" customHeight="1"/>
    <row r="382" customFormat="1" ht="12" customHeight="1"/>
    <row r="383" customFormat="1" ht="12" customHeight="1"/>
    <row r="384" customFormat="1" ht="12" customHeight="1"/>
    <row r="385" customFormat="1" ht="12" customHeight="1"/>
    <row r="386" customFormat="1" ht="12" customHeight="1"/>
    <row r="387" customFormat="1" ht="12" customHeight="1"/>
    <row r="388" customFormat="1" ht="12" customHeight="1"/>
    <row r="389" customFormat="1" ht="12" customHeight="1"/>
    <row r="390" customFormat="1" ht="12" customHeight="1"/>
    <row r="391" customFormat="1" ht="12" customHeight="1"/>
    <row r="392" customFormat="1" ht="12" customHeight="1"/>
    <row r="393" customFormat="1" ht="12" customHeight="1"/>
    <row r="394" customFormat="1" ht="12" customHeight="1"/>
    <row r="395" customFormat="1" ht="12" customHeight="1"/>
    <row r="396" customFormat="1" ht="12" customHeight="1"/>
    <row r="397" customFormat="1" ht="12" customHeight="1"/>
    <row r="398" customFormat="1" ht="12" customHeight="1"/>
    <row r="399" customFormat="1" ht="12" customHeight="1"/>
    <row r="400" customFormat="1" ht="12" customHeight="1"/>
    <row r="401" customFormat="1" ht="12" customHeight="1"/>
    <row r="402" customFormat="1" ht="12" customHeight="1"/>
    <row r="403" customFormat="1" ht="12" customHeight="1"/>
    <row r="404" customFormat="1" ht="12" customHeight="1"/>
    <row r="405" customFormat="1" ht="12" customHeight="1"/>
    <row r="406" customFormat="1" ht="12" customHeight="1"/>
    <row r="407" customFormat="1" ht="12" customHeight="1"/>
    <row r="408" customFormat="1" ht="12" customHeight="1"/>
    <row r="409" customFormat="1" ht="12" customHeight="1"/>
    <row r="410" customFormat="1" ht="12" customHeight="1"/>
    <row r="411" customFormat="1" ht="12" customHeight="1"/>
    <row r="412" customFormat="1" ht="12" customHeight="1"/>
    <row r="413" customFormat="1" ht="12" customHeight="1"/>
    <row r="414" customFormat="1" ht="12" customHeight="1"/>
    <row r="415" customFormat="1" ht="12" customHeight="1"/>
    <row r="416" customFormat="1" ht="12" customHeight="1"/>
    <row r="417" customFormat="1" ht="12" customHeight="1"/>
    <row r="418" customFormat="1" ht="12" customHeight="1"/>
    <row r="419" customFormat="1" ht="12" customHeight="1"/>
    <row r="420" customFormat="1" ht="12" customHeight="1"/>
    <row r="421" customFormat="1" ht="12" customHeight="1"/>
    <row r="422" customFormat="1" ht="12" customHeight="1"/>
    <row r="423" customFormat="1" ht="12" customHeight="1"/>
    <row r="424" customFormat="1" ht="12" customHeight="1"/>
    <row r="425" customFormat="1" ht="12" customHeight="1"/>
    <row r="426" customFormat="1" ht="12" customHeight="1"/>
    <row r="427" customFormat="1" ht="12" customHeight="1"/>
    <row r="428" customFormat="1" ht="12" customHeight="1"/>
    <row r="429" customFormat="1" ht="12" customHeight="1"/>
    <row r="430" customFormat="1" ht="12" customHeight="1"/>
    <row r="431" customFormat="1" ht="12" customHeight="1"/>
    <row r="432" customFormat="1" ht="12" customHeight="1"/>
    <row r="433" customFormat="1" ht="12" customHeight="1"/>
    <row r="434" customFormat="1" ht="12" customHeight="1"/>
    <row r="435" customFormat="1" ht="12" customHeight="1"/>
    <row r="436" customFormat="1" ht="12" customHeight="1"/>
    <row r="437" customFormat="1" ht="12" customHeight="1"/>
    <row r="438" customFormat="1" ht="12" customHeight="1"/>
    <row r="439" customFormat="1" ht="12" customHeight="1"/>
    <row r="440" customFormat="1" ht="12" customHeight="1"/>
    <row r="441" customFormat="1" ht="12" customHeight="1"/>
    <row r="442" customFormat="1" ht="12" customHeight="1"/>
    <row r="443" customFormat="1" ht="12" customHeight="1"/>
    <row r="444" customFormat="1" ht="12" customHeight="1"/>
    <row r="445" customFormat="1" ht="12" customHeight="1"/>
    <row r="446" customFormat="1" ht="12" customHeight="1"/>
    <row r="447" customFormat="1" ht="12" customHeight="1"/>
    <row r="448" customFormat="1" ht="12" customHeight="1"/>
    <row r="449" customFormat="1" ht="12" customHeight="1"/>
    <row r="450" customFormat="1" ht="12" customHeight="1"/>
    <row r="451" customFormat="1" ht="12" customHeight="1"/>
    <row r="452" customFormat="1" ht="12" customHeight="1"/>
    <row r="453" customFormat="1" ht="12" customHeight="1"/>
    <row r="454" customFormat="1" ht="12" customHeight="1"/>
    <row r="455" customFormat="1" ht="12" customHeight="1"/>
    <row r="456" customFormat="1" ht="12" customHeight="1"/>
    <row r="457" customFormat="1" ht="12" customHeight="1"/>
    <row r="458" customFormat="1" ht="12" customHeight="1"/>
    <row r="459" customFormat="1" ht="12" customHeight="1"/>
    <row r="460" customFormat="1" ht="12" customHeight="1"/>
    <row r="461" customFormat="1" ht="12" customHeight="1"/>
    <row r="462" customFormat="1" ht="12" customHeight="1"/>
    <row r="463" customFormat="1" ht="12" customHeight="1"/>
    <row r="464" customFormat="1" ht="12" customHeight="1"/>
    <row r="465" customFormat="1" ht="12" customHeight="1"/>
    <row r="466" customFormat="1" ht="12" customHeight="1"/>
    <row r="467" customFormat="1" ht="12" customHeight="1"/>
    <row r="468" customFormat="1" ht="12" customHeight="1"/>
    <row r="469" customFormat="1" ht="12" customHeight="1"/>
    <row r="470" customFormat="1" ht="12" customHeight="1"/>
    <row r="471" customFormat="1" ht="12" customHeight="1"/>
    <row r="472" customFormat="1" ht="12" customHeight="1"/>
    <row r="473" customFormat="1" ht="12" customHeight="1"/>
    <row r="474" customFormat="1" ht="12" customHeight="1"/>
    <row r="475" customFormat="1" ht="12" customHeight="1"/>
    <row r="476" customFormat="1" ht="12" customHeight="1"/>
    <row r="477" customFormat="1" ht="12" customHeight="1"/>
    <row r="478" customFormat="1" ht="12" customHeight="1"/>
    <row r="479" customFormat="1" ht="12" customHeight="1"/>
    <row r="480" customFormat="1" ht="12" customHeight="1"/>
    <row r="481" customFormat="1" ht="12" customHeight="1"/>
    <row r="482" customFormat="1" ht="12" customHeight="1"/>
    <row r="483" customFormat="1" ht="12" customHeight="1"/>
    <row r="484" customFormat="1" ht="12" customHeight="1"/>
    <row r="485" customFormat="1" ht="12" customHeight="1"/>
    <row r="486" customFormat="1" ht="12" customHeight="1"/>
    <row r="487" customFormat="1" ht="12" customHeight="1"/>
    <row r="488" customFormat="1" ht="12" customHeight="1"/>
    <row r="489" customFormat="1" ht="12" customHeight="1"/>
    <row r="490" customFormat="1" ht="12" customHeight="1"/>
    <row r="491" customFormat="1" ht="12" customHeight="1"/>
    <row r="492" customFormat="1" ht="12" customHeight="1"/>
    <row r="493" customFormat="1" ht="12" customHeight="1"/>
    <row r="494" customFormat="1" ht="12" customHeight="1"/>
    <row r="495" customFormat="1" ht="12" customHeight="1"/>
    <row r="496" customFormat="1" ht="12" customHeight="1"/>
    <row r="497" customFormat="1" ht="12" customHeight="1"/>
    <row r="498" customFormat="1" ht="12" customHeight="1"/>
    <row r="499" customFormat="1" ht="12" customHeight="1"/>
    <row r="500" customFormat="1" ht="12" customHeight="1"/>
    <row r="501" customFormat="1" ht="12" customHeight="1"/>
    <row r="502" customFormat="1" ht="12" customHeight="1"/>
    <row r="503" customFormat="1" ht="12" customHeight="1"/>
    <row r="504" customFormat="1" ht="12" customHeight="1"/>
    <row r="505" customFormat="1" ht="12" customHeight="1"/>
    <row r="506" customFormat="1" ht="12" customHeight="1"/>
    <row r="507" customFormat="1" ht="12" customHeight="1"/>
    <row r="508" customFormat="1" ht="12" customHeight="1"/>
    <row r="509" customFormat="1" ht="12" customHeight="1"/>
    <row r="510" customFormat="1" ht="12" customHeight="1"/>
    <row r="511" customFormat="1" ht="12" customHeight="1"/>
    <row r="512" customFormat="1" ht="12" customHeight="1"/>
    <row r="513" customFormat="1" ht="12" customHeight="1"/>
    <row r="514" customFormat="1" ht="12" customHeight="1"/>
    <row r="515" customFormat="1" ht="12" customHeight="1"/>
    <row r="516" customFormat="1" ht="12" customHeight="1"/>
    <row r="517" customFormat="1" ht="12" customHeight="1"/>
    <row r="518" customFormat="1" ht="12" customHeight="1"/>
    <row r="519" customFormat="1" ht="12" customHeight="1"/>
    <row r="520" customFormat="1" ht="12" customHeight="1"/>
    <row r="521" customFormat="1" ht="12" customHeight="1"/>
    <row r="522" customFormat="1" ht="12" customHeight="1"/>
    <row r="523" customFormat="1" ht="12" customHeight="1"/>
    <row r="524" customFormat="1" ht="12" customHeight="1"/>
    <row r="525" customFormat="1" ht="12" customHeight="1"/>
    <row r="526" customFormat="1" ht="12" customHeight="1"/>
    <row r="527" customFormat="1" ht="12" customHeight="1"/>
    <row r="528" customFormat="1" ht="12" customHeight="1"/>
    <row r="529" customFormat="1" ht="12" customHeight="1"/>
    <row r="530" customFormat="1" ht="12" customHeight="1"/>
    <row r="531" customFormat="1" ht="12" customHeight="1"/>
    <row r="532" customFormat="1" ht="12" customHeight="1"/>
    <row r="533" customFormat="1" ht="12" customHeight="1"/>
    <row r="534" customFormat="1" ht="12" customHeight="1"/>
    <row r="535" customFormat="1" ht="12" customHeight="1"/>
    <row r="536" customFormat="1" ht="12" customHeight="1"/>
    <row r="537" customFormat="1" ht="12" customHeight="1"/>
    <row r="538" customFormat="1" ht="12" customHeight="1"/>
    <row r="539" customFormat="1" ht="12" customHeight="1"/>
    <row r="540" customFormat="1" ht="12" customHeight="1"/>
    <row r="541" customFormat="1" ht="12" customHeight="1"/>
    <row r="542" customFormat="1" ht="12" customHeight="1"/>
    <row r="543" customFormat="1" ht="12" customHeight="1"/>
    <row r="544" customFormat="1" ht="12" customHeight="1"/>
    <row r="545" customFormat="1" ht="12" customHeight="1"/>
    <row r="546" customFormat="1" ht="12" customHeight="1"/>
    <row r="547" customFormat="1" ht="12" customHeight="1"/>
    <row r="548" customFormat="1" ht="12" customHeight="1"/>
    <row r="549" customFormat="1" ht="12" customHeight="1"/>
    <row r="550" customFormat="1" ht="12" customHeight="1"/>
    <row r="551" customFormat="1" ht="12" customHeight="1"/>
    <row r="552" customFormat="1" ht="12" customHeight="1"/>
    <row r="553" customFormat="1" ht="12" customHeight="1"/>
    <row r="554" customFormat="1" ht="12" customHeight="1"/>
    <row r="555" customFormat="1" ht="12" customHeight="1"/>
    <row r="556" customFormat="1" ht="12" customHeight="1"/>
    <row r="557" customFormat="1" ht="12" customHeight="1"/>
    <row r="558" customFormat="1" ht="12" customHeight="1"/>
    <row r="559" customFormat="1" ht="12" customHeight="1"/>
    <row r="560" customFormat="1" ht="12" customHeight="1"/>
    <row r="561" customFormat="1" ht="12" customHeight="1"/>
    <row r="562" customFormat="1" ht="12" customHeight="1"/>
    <row r="563" customFormat="1" ht="12" customHeight="1"/>
    <row r="564" customFormat="1" ht="12" customHeight="1"/>
    <row r="565" customFormat="1" ht="12" customHeight="1"/>
    <row r="566" customFormat="1" ht="12" customHeight="1"/>
    <row r="567" customFormat="1" ht="12" customHeight="1"/>
    <row r="568" customFormat="1" ht="12" customHeight="1"/>
    <row r="569" customFormat="1" ht="12" customHeight="1"/>
    <row r="570" customFormat="1" ht="12" customHeight="1"/>
    <row r="571" customFormat="1" ht="12" customHeight="1"/>
    <row r="572" customFormat="1" ht="12" customHeight="1"/>
    <row r="573" customFormat="1" ht="12" customHeight="1"/>
    <row r="574" customFormat="1" ht="12" customHeight="1"/>
    <row r="575" customFormat="1" ht="12" customHeight="1"/>
    <row r="576" customFormat="1" ht="12" customHeight="1"/>
    <row r="577" customFormat="1" ht="12" customHeight="1"/>
    <row r="578" customFormat="1" ht="12" customHeight="1"/>
    <row r="579" customFormat="1" ht="12" customHeight="1"/>
    <row r="580" customFormat="1" ht="12" customHeight="1"/>
    <row r="581" customFormat="1" ht="12" customHeight="1"/>
    <row r="582" customFormat="1" ht="12" customHeight="1"/>
    <row r="583" customFormat="1" ht="12" customHeight="1"/>
    <row r="584" customFormat="1" ht="12" customHeight="1"/>
    <row r="585" customFormat="1" ht="12" customHeight="1"/>
    <row r="586" customFormat="1" ht="12" customHeight="1"/>
    <row r="587" customFormat="1" ht="12" customHeight="1"/>
    <row r="588" customFormat="1" ht="12" customHeight="1"/>
    <row r="589" customFormat="1" ht="12" customHeight="1"/>
    <row r="590" customFormat="1" ht="12" customHeight="1"/>
    <row r="591" customFormat="1" ht="12" customHeight="1"/>
    <row r="592" customFormat="1" ht="12" customHeight="1"/>
    <row r="593" customFormat="1" ht="12" customHeight="1"/>
    <row r="594" customFormat="1" ht="12" customHeight="1"/>
    <row r="595" customFormat="1" ht="12" customHeight="1"/>
    <row r="596" customFormat="1" ht="12" customHeight="1"/>
    <row r="597" customFormat="1" ht="12" customHeight="1"/>
    <row r="598" customFormat="1" ht="12" customHeight="1"/>
    <row r="599" customFormat="1" ht="12" customHeight="1"/>
    <row r="600" customFormat="1" ht="12" customHeight="1"/>
    <row r="601" customFormat="1" ht="12" customHeight="1"/>
    <row r="602" customFormat="1" ht="12" customHeight="1"/>
    <row r="603" customFormat="1" ht="12" customHeight="1"/>
    <row r="604" customFormat="1" ht="12" customHeight="1"/>
    <row r="605" customFormat="1" ht="12" customHeight="1"/>
    <row r="606" customFormat="1" ht="12" customHeight="1"/>
    <row r="607" customFormat="1" ht="12" customHeight="1"/>
    <row r="608" customFormat="1" ht="12" customHeight="1"/>
    <row r="609" customFormat="1" ht="12" customHeight="1"/>
    <row r="610" customFormat="1" ht="12" customHeight="1"/>
    <row r="611" customFormat="1" ht="12" customHeight="1"/>
    <row r="612" customFormat="1" ht="12" customHeight="1"/>
    <row r="613" customFormat="1" ht="12" customHeight="1"/>
    <row r="614" customFormat="1" ht="12" customHeight="1"/>
    <row r="615" customFormat="1" ht="12" customHeight="1"/>
    <row r="616" customFormat="1" ht="12" customHeight="1"/>
    <row r="617" customFormat="1" ht="12" customHeight="1"/>
    <row r="618" customFormat="1" ht="12" customHeight="1"/>
    <row r="619" customFormat="1" ht="12" customHeight="1"/>
    <row r="620" customFormat="1" ht="12" customHeight="1"/>
    <row r="621" customFormat="1" ht="12" customHeight="1"/>
    <row r="622" customFormat="1" ht="12" customHeight="1"/>
    <row r="623" customFormat="1" ht="12" customHeight="1"/>
    <row r="624" customFormat="1" ht="12" customHeight="1"/>
    <row r="625" customFormat="1" ht="12" customHeight="1"/>
    <row r="626" customFormat="1" ht="12" customHeight="1"/>
    <row r="627" customFormat="1" ht="12" customHeight="1"/>
    <row r="628" customFormat="1" ht="12" customHeight="1"/>
    <row r="629" customFormat="1" ht="12" customHeight="1"/>
    <row r="630" customFormat="1" ht="12" customHeight="1"/>
    <row r="631" customFormat="1" ht="12" customHeight="1"/>
    <row r="632" customFormat="1" ht="12" customHeight="1"/>
    <row r="633" customFormat="1" ht="12" customHeight="1"/>
    <row r="634" customFormat="1" ht="12" customHeight="1"/>
    <row r="635" customFormat="1" ht="12" customHeight="1"/>
    <row r="636" customFormat="1" ht="12" customHeight="1"/>
    <row r="637" customFormat="1" ht="12" customHeight="1"/>
    <row r="638" customFormat="1" ht="12" customHeight="1"/>
    <row r="639" customFormat="1" ht="12" customHeight="1"/>
    <row r="640" customFormat="1" ht="12" customHeight="1"/>
    <row r="641" customFormat="1" ht="12" customHeight="1"/>
    <row r="642" customFormat="1" ht="12" customHeight="1"/>
    <row r="643" customFormat="1" ht="12" customHeight="1"/>
    <row r="644" customFormat="1" ht="12" customHeight="1"/>
    <row r="645" customFormat="1" ht="12" customHeight="1"/>
    <row r="646" customFormat="1" ht="12" customHeight="1"/>
    <row r="647" customFormat="1" ht="12" customHeight="1"/>
    <row r="648" customFormat="1" ht="12" customHeight="1"/>
    <row r="649" customFormat="1" ht="12" customHeight="1"/>
    <row r="650" customFormat="1" ht="12" customHeight="1"/>
    <row r="651" customFormat="1" ht="12" customHeight="1"/>
    <row r="652" customFormat="1" ht="12" customHeight="1"/>
    <row r="653" customFormat="1" ht="12" customHeight="1"/>
    <row r="654" customFormat="1" ht="12" customHeight="1"/>
    <row r="655" customFormat="1" ht="12" customHeight="1"/>
    <row r="656" customFormat="1" ht="12" customHeight="1"/>
    <row r="657" customFormat="1" ht="12" customHeight="1"/>
    <row r="658" customFormat="1" ht="12" customHeight="1"/>
    <row r="659" customFormat="1" ht="12" customHeight="1"/>
    <row r="660" customFormat="1" ht="12" customHeight="1"/>
    <row r="661" customFormat="1" ht="12" customHeight="1"/>
    <row r="662" customFormat="1" ht="12" customHeight="1"/>
    <row r="663" customFormat="1" ht="12" customHeight="1"/>
    <row r="664" customFormat="1" ht="12" customHeight="1"/>
    <row r="665" customFormat="1" ht="12" customHeight="1"/>
    <row r="666" customFormat="1" ht="12" customHeight="1"/>
    <row r="667" customFormat="1" ht="12" customHeight="1"/>
    <row r="668" customFormat="1" ht="12" customHeight="1"/>
    <row r="669" customFormat="1" ht="12" customHeight="1"/>
    <row r="670" customFormat="1" ht="12" customHeight="1"/>
    <row r="671" customFormat="1" ht="12" customHeight="1"/>
    <row r="672" customFormat="1" ht="12" customHeight="1"/>
    <row r="673" customFormat="1" ht="12" customHeight="1"/>
    <row r="674" customFormat="1" ht="12" customHeight="1"/>
    <row r="675" customFormat="1" ht="12" customHeight="1"/>
    <row r="676" customFormat="1" ht="12" customHeight="1"/>
    <row r="677" customFormat="1" ht="12" customHeight="1"/>
    <row r="678" customFormat="1" ht="12" customHeight="1"/>
    <row r="679" customFormat="1" ht="12" customHeight="1"/>
    <row r="680" customFormat="1" ht="12" customHeight="1"/>
    <row r="681" customFormat="1" ht="12" customHeight="1"/>
    <row r="682" customFormat="1" ht="12" customHeight="1"/>
    <row r="683" customFormat="1" ht="12" customHeight="1"/>
    <row r="684" customFormat="1" ht="12" customHeight="1"/>
    <row r="685" customFormat="1" ht="12" customHeight="1"/>
    <row r="686" customFormat="1" ht="12" customHeight="1"/>
    <row r="687" customFormat="1" ht="12" customHeight="1"/>
    <row r="688" customFormat="1" ht="12" customHeight="1"/>
    <row r="689" customFormat="1" ht="12" customHeight="1"/>
    <row r="690" customFormat="1" ht="12" customHeight="1"/>
    <row r="691" customFormat="1" ht="12" customHeight="1"/>
    <row r="692" customFormat="1" ht="12" customHeight="1"/>
    <row r="693" customFormat="1" ht="12" customHeight="1"/>
    <row r="694" customFormat="1" ht="12" customHeight="1"/>
    <row r="695" customFormat="1" ht="12" customHeight="1"/>
    <row r="696" customFormat="1" ht="12" customHeight="1"/>
    <row r="697" customFormat="1" ht="12" customHeight="1"/>
    <row r="698" customFormat="1" ht="12" customHeight="1"/>
    <row r="699" customFormat="1" ht="12" customHeight="1"/>
    <row r="700" customFormat="1" ht="12" customHeight="1"/>
    <row r="701" customFormat="1" ht="12" customHeight="1"/>
    <row r="702" customFormat="1" ht="12" customHeight="1"/>
    <row r="703" customFormat="1" ht="12" customHeight="1"/>
    <row r="704" customFormat="1" ht="12" customHeight="1"/>
    <row r="705" customFormat="1" ht="12" customHeight="1"/>
    <row r="706" customFormat="1" ht="12" customHeight="1"/>
    <row r="707" customFormat="1" ht="12" customHeight="1"/>
    <row r="708" customFormat="1" ht="12" customHeight="1"/>
    <row r="709" customFormat="1" ht="12" customHeight="1"/>
    <row r="710" customFormat="1" ht="12" customHeight="1"/>
    <row r="711" customFormat="1" ht="12" customHeight="1"/>
    <row r="712" customFormat="1" ht="12" customHeight="1"/>
    <row r="713" customFormat="1" ht="12" customHeight="1"/>
    <row r="714" customFormat="1" ht="12" customHeight="1"/>
    <row r="715" customFormat="1" ht="12" customHeight="1"/>
    <row r="716" customFormat="1" ht="12" customHeight="1"/>
    <row r="717" customFormat="1" ht="12" customHeight="1"/>
    <row r="718" customFormat="1" ht="12" customHeight="1"/>
    <row r="719" customFormat="1" ht="12" customHeight="1"/>
    <row r="720" customFormat="1" ht="12" customHeight="1"/>
    <row r="721" customFormat="1" ht="12" customHeight="1"/>
    <row r="722" customFormat="1" ht="12" customHeight="1"/>
    <row r="723" customFormat="1" ht="12" customHeight="1"/>
    <row r="724" customFormat="1" ht="12" customHeight="1"/>
    <row r="725" customFormat="1" ht="12" customHeight="1"/>
    <row r="726" customFormat="1" ht="12" customHeight="1"/>
    <row r="727" customFormat="1" ht="12" customHeight="1"/>
    <row r="728" customFormat="1" ht="12" customHeight="1"/>
    <row r="729" customFormat="1" ht="12" customHeight="1"/>
    <row r="730" customFormat="1" ht="12" customHeight="1"/>
    <row r="731" customFormat="1" ht="12" customHeight="1"/>
    <row r="732" customFormat="1" ht="12" customHeight="1"/>
    <row r="733" customFormat="1" ht="12" customHeight="1"/>
    <row r="734" customFormat="1" ht="12" customHeight="1"/>
    <row r="735" customFormat="1" ht="12" customHeight="1"/>
    <row r="736" customFormat="1" ht="12" customHeight="1"/>
    <row r="737" customFormat="1" ht="12" customHeight="1"/>
    <row r="738" customFormat="1" ht="12" customHeight="1"/>
    <row r="739" customFormat="1" ht="12" customHeight="1"/>
    <row r="740" customFormat="1" ht="12" customHeight="1"/>
    <row r="741" customFormat="1" ht="12" customHeight="1"/>
    <row r="742" customFormat="1" ht="12" customHeight="1"/>
    <row r="743" customFormat="1" ht="12" customHeight="1"/>
    <row r="744" customFormat="1" ht="12" customHeight="1"/>
    <row r="745" customFormat="1" ht="12" customHeight="1"/>
    <row r="746" customFormat="1" ht="12" customHeight="1"/>
    <row r="747" customFormat="1" ht="12" customHeight="1"/>
    <row r="748" customFormat="1" ht="12" customHeight="1"/>
    <row r="749" customFormat="1" ht="12" customHeight="1"/>
    <row r="750" customFormat="1" ht="12" customHeight="1"/>
    <row r="751" customFormat="1" ht="12" customHeight="1"/>
    <row r="752" customFormat="1" ht="12" customHeight="1"/>
    <row r="753" customFormat="1" ht="12" customHeight="1"/>
    <row r="754" customFormat="1" ht="12" customHeight="1"/>
    <row r="755" customFormat="1" ht="12" customHeight="1"/>
    <row r="756" customFormat="1" ht="12" customHeight="1"/>
    <row r="757" customFormat="1" ht="12" customHeight="1"/>
    <row r="758" customFormat="1" ht="12" customHeight="1"/>
    <row r="759" customFormat="1" ht="12" customHeight="1"/>
    <row r="760" customFormat="1" ht="12" customHeight="1"/>
    <row r="761" customFormat="1" ht="12" customHeight="1"/>
    <row r="762" customFormat="1" ht="12" customHeight="1"/>
    <row r="763" customFormat="1" ht="12" customHeight="1"/>
    <row r="764" customFormat="1" ht="12" customHeight="1"/>
    <row r="765" customFormat="1" ht="12" customHeight="1"/>
    <row r="766" customFormat="1" ht="12" customHeight="1"/>
    <row r="767" customFormat="1" ht="12" customHeight="1"/>
    <row r="768" customFormat="1" ht="12" customHeight="1"/>
    <row r="769" customFormat="1" ht="12" customHeight="1"/>
    <row r="770" customFormat="1" ht="12" customHeight="1"/>
    <row r="771" customFormat="1" ht="12" customHeight="1"/>
    <row r="772" customFormat="1" ht="12" customHeight="1"/>
    <row r="773" customFormat="1" ht="12" customHeight="1"/>
    <row r="774" customFormat="1" ht="12" customHeight="1"/>
    <row r="775" customFormat="1" ht="12" customHeight="1"/>
    <row r="776" customFormat="1" ht="12" customHeight="1"/>
    <row r="777" customFormat="1" ht="12" customHeight="1"/>
    <row r="778" customFormat="1" ht="12" customHeight="1"/>
    <row r="779" customFormat="1" ht="12" customHeight="1"/>
    <row r="780" customFormat="1" ht="12" customHeight="1"/>
    <row r="781" customFormat="1" ht="12" customHeight="1"/>
    <row r="782" customFormat="1" ht="12" customHeight="1"/>
    <row r="783" customFormat="1" ht="12" customHeight="1"/>
    <row r="784" customFormat="1" ht="12" customHeight="1"/>
    <row r="785" customFormat="1" ht="12" customHeight="1"/>
    <row r="786" customFormat="1" ht="12" customHeight="1"/>
    <row r="787" customFormat="1" ht="12" customHeight="1"/>
    <row r="788" customFormat="1" ht="12" customHeight="1"/>
    <row r="789" customFormat="1" ht="12" customHeight="1"/>
    <row r="790" customFormat="1" ht="12" customHeight="1"/>
    <row r="791" customFormat="1" ht="12" customHeight="1"/>
    <row r="792" customFormat="1" ht="12" customHeight="1"/>
    <row r="793" customFormat="1" ht="12" customHeight="1"/>
    <row r="794" customFormat="1" ht="12" customHeight="1"/>
    <row r="795" customFormat="1" ht="12" customHeight="1"/>
    <row r="796" customFormat="1" ht="12" customHeight="1"/>
    <row r="797" customFormat="1" ht="12" customHeight="1"/>
    <row r="798" customFormat="1" ht="12" customHeight="1"/>
    <row r="799" customFormat="1" ht="12" customHeight="1"/>
    <row r="800" customFormat="1" ht="12" customHeight="1"/>
    <row r="801" customFormat="1" ht="12" customHeight="1"/>
    <row r="802" customFormat="1" ht="12" customHeight="1"/>
    <row r="803" customFormat="1" ht="12" customHeight="1"/>
    <row r="804" customFormat="1" ht="12" customHeight="1"/>
    <row r="805" customFormat="1" ht="12" customHeight="1"/>
    <row r="806" customFormat="1" ht="12" customHeight="1"/>
    <row r="807" customFormat="1" ht="12" customHeight="1"/>
    <row r="808" customFormat="1" ht="12" customHeight="1"/>
    <row r="809" customFormat="1" ht="12" customHeight="1"/>
    <row r="810" customFormat="1" ht="12" customHeight="1"/>
    <row r="811" customFormat="1" ht="12" customHeight="1"/>
    <row r="812" customFormat="1" ht="12" customHeight="1"/>
    <row r="813" customFormat="1" ht="12" customHeight="1"/>
    <row r="814" customFormat="1" ht="12" customHeight="1"/>
    <row r="815" customFormat="1" ht="12" customHeight="1"/>
    <row r="816" customFormat="1" ht="12" customHeight="1"/>
    <row r="817" customFormat="1" ht="12" customHeight="1"/>
    <row r="818" customFormat="1" ht="12" customHeight="1"/>
    <row r="819" customFormat="1" ht="12" customHeight="1"/>
    <row r="820" customFormat="1" ht="12" customHeight="1"/>
    <row r="821" customFormat="1" ht="12" customHeight="1"/>
    <row r="822" customFormat="1" ht="12" customHeight="1"/>
    <row r="823" customFormat="1" ht="12" customHeight="1"/>
    <row r="824" customFormat="1" ht="12" customHeight="1"/>
    <row r="825" customFormat="1" ht="12" customHeight="1"/>
    <row r="826" customFormat="1" ht="12" customHeight="1"/>
    <row r="827" customFormat="1" ht="12" customHeight="1"/>
    <row r="828" customFormat="1" ht="12" customHeight="1"/>
    <row r="829" customFormat="1" ht="12" customHeight="1"/>
    <row r="830" customFormat="1" ht="12" customHeight="1"/>
    <row r="831" customFormat="1" ht="12" customHeight="1"/>
    <row r="832" customFormat="1" ht="12" customHeight="1"/>
    <row r="833" customFormat="1" ht="12" customHeight="1"/>
    <row r="834" customFormat="1" ht="12" customHeight="1"/>
    <row r="835" customFormat="1" ht="12" customHeight="1"/>
    <row r="836" customFormat="1" ht="12" customHeight="1"/>
    <row r="837" customFormat="1" ht="12" customHeight="1"/>
    <row r="838" customFormat="1" ht="12" customHeight="1"/>
    <row r="839" customFormat="1" ht="12" customHeight="1"/>
    <row r="840" customFormat="1" ht="12" customHeight="1"/>
    <row r="841" customFormat="1" ht="12" customHeight="1"/>
    <row r="842" customFormat="1" ht="12" customHeight="1"/>
    <row r="843" customFormat="1" ht="12" customHeight="1"/>
    <row r="844" customFormat="1" ht="12" customHeight="1"/>
    <row r="845" customFormat="1" ht="12" customHeight="1"/>
    <row r="846" customFormat="1" ht="12" customHeight="1"/>
    <row r="847" customFormat="1" ht="12" customHeight="1"/>
    <row r="848" customFormat="1" ht="12" customHeight="1"/>
    <row r="849" customFormat="1" ht="12" customHeight="1"/>
    <row r="850" customFormat="1" ht="12" customHeight="1"/>
    <row r="851" customFormat="1" ht="12" customHeight="1"/>
    <row r="852" customFormat="1" ht="12" customHeight="1"/>
    <row r="853" customFormat="1" ht="12" customHeight="1"/>
    <row r="854" customFormat="1" ht="12" customHeight="1"/>
    <row r="855" customFormat="1" ht="12" customHeight="1"/>
    <row r="856" customFormat="1" ht="12" customHeight="1"/>
    <row r="857" customFormat="1" ht="12" customHeight="1"/>
    <row r="858" customFormat="1" ht="12" customHeight="1"/>
    <row r="859" customFormat="1" ht="12" customHeight="1"/>
    <row r="860" customFormat="1" ht="12" customHeight="1"/>
    <row r="861" customFormat="1" ht="12" customHeight="1"/>
    <row r="862" customFormat="1" ht="12" customHeight="1"/>
    <row r="863" customFormat="1" ht="12" customHeight="1"/>
    <row r="864" customFormat="1" ht="12" customHeight="1"/>
    <row r="865" customFormat="1" ht="12" customHeight="1"/>
    <row r="866" customFormat="1" ht="12" customHeight="1"/>
    <row r="867" customFormat="1" ht="12" customHeight="1"/>
    <row r="868" customFormat="1" ht="12" customHeight="1"/>
    <row r="869" customFormat="1" ht="12" customHeight="1"/>
    <row r="870" customFormat="1" ht="12" customHeight="1"/>
    <row r="871" customFormat="1" ht="12" customHeight="1"/>
    <row r="872" customFormat="1" ht="12" customHeight="1"/>
    <row r="873" customFormat="1" ht="12" customHeight="1"/>
    <row r="874" customFormat="1" ht="12" customHeight="1"/>
    <row r="875" customFormat="1" ht="12" customHeight="1"/>
    <row r="876" customFormat="1" ht="12" customHeight="1"/>
    <row r="877" customFormat="1" ht="12" customHeight="1"/>
    <row r="878" customFormat="1" ht="12" customHeight="1"/>
    <row r="879" customFormat="1" ht="12" customHeight="1"/>
    <row r="880" customFormat="1" ht="12" customHeight="1"/>
    <row r="881" customFormat="1" ht="12" customHeight="1"/>
    <row r="882" customFormat="1" ht="12" customHeight="1"/>
    <row r="883" customFormat="1" ht="12" customHeight="1"/>
    <row r="884" customFormat="1" ht="12" customHeight="1"/>
    <row r="885" customFormat="1" ht="12" customHeight="1"/>
    <row r="886" customFormat="1" ht="12" customHeight="1"/>
    <row r="887" customFormat="1" ht="12" customHeight="1"/>
    <row r="888" customFormat="1" ht="12" customHeight="1"/>
    <row r="889" customFormat="1" ht="12" customHeight="1"/>
    <row r="890" customFormat="1" ht="12" customHeight="1"/>
    <row r="891" customFormat="1" ht="12" customHeight="1"/>
    <row r="892" customFormat="1" ht="12" customHeight="1"/>
    <row r="893" customFormat="1" ht="12" customHeight="1"/>
    <row r="894" customFormat="1" ht="12" customHeight="1"/>
    <row r="895" customFormat="1" ht="12" customHeight="1"/>
    <row r="896" customFormat="1" ht="12" customHeight="1"/>
    <row r="897" customFormat="1" ht="12" customHeight="1"/>
    <row r="898" customFormat="1" ht="12" customHeight="1"/>
    <row r="899" customFormat="1" ht="12" customHeight="1"/>
    <row r="900" customFormat="1" ht="12" customHeight="1"/>
    <row r="901" customFormat="1" ht="12" customHeight="1"/>
    <row r="902" customFormat="1" ht="12" customHeight="1"/>
    <row r="903" customFormat="1" ht="12" customHeight="1"/>
    <row r="904" customFormat="1" ht="12" customHeight="1"/>
    <row r="905" customFormat="1" ht="12" customHeight="1"/>
    <row r="906" customFormat="1" ht="12" customHeight="1"/>
    <row r="907" customFormat="1" ht="12" customHeight="1"/>
    <row r="908" customFormat="1" ht="12" customHeight="1"/>
    <row r="909" customFormat="1" ht="12" customHeight="1"/>
    <row r="910" customFormat="1" ht="12" customHeight="1"/>
    <row r="911" customFormat="1" ht="12" customHeight="1"/>
    <row r="912" customFormat="1" ht="12" customHeight="1"/>
    <row r="913" customFormat="1" ht="12" customHeight="1"/>
    <row r="914" customFormat="1" ht="12" customHeight="1"/>
    <row r="915" customFormat="1" ht="12" customHeight="1"/>
    <row r="916" customFormat="1" ht="12" customHeight="1"/>
    <row r="917" customFormat="1" ht="12" customHeight="1"/>
    <row r="918" customFormat="1" ht="12" customHeight="1"/>
    <row r="919" customFormat="1" ht="12" customHeight="1"/>
    <row r="920" customFormat="1" ht="12" customHeight="1"/>
    <row r="921" customFormat="1" ht="12" customHeight="1"/>
    <row r="922" customFormat="1" ht="12" customHeight="1"/>
    <row r="923" customFormat="1" ht="12" customHeight="1"/>
    <row r="924" customFormat="1" ht="12" customHeight="1"/>
    <row r="925" customFormat="1" ht="12" customHeight="1"/>
    <row r="926" customFormat="1" ht="12" customHeight="1"/>
    <row r="927" customFormat="1" ht="12" customHeight="1"/>
    <row r="928" customFormat="1" ht="12" customHeight="1"/>
    <row r="929" customFormat="1" ht="12" customHeight="1"/>
    <row r="930" customFormat="1" ht="12" customHeight="1"/>
    <row r="931" customFormat="1" ht="12" customHeight="1"/>
    <row r="932" customFormat="1" ht="12" customHeight="1"/>
    <row r="933" customFormat="1" ht="12" customHeight="1"/>
    <row r="934" customFormat="1" ht="12" customHeight="1"/>
    <row r="935" customFormat="1" ht="12" customHeight="1"/>
    <row r="936" customFormat="1" ht="12" customHeight="1"/>
    <row r="937" customFormat="1" ht="12" customHeight="1"/>
    <row r="938" customFormat="1" ht="12" customHeight="1"/>
    <row r="939" customFormat="1" ht="12" customHeight="1"/>
    <row r="940" customFormat="1" ht="12" customHeight="1"/>
    <row r="941" customFormat="1" ht="12" customHeight="1"/>
    <row r="942" customFormat="1" ht="12" customHeight="1"/>
    <row r="943" customFormat="1" ht="12" customHeight="1"/>
    <row r="944" customFormat="1" ht="12" customHeight="1"/>
    <row r="945" customFormat="1" ht="12" customHeight="1"/>
    <row r="946" customFormat="1" ht="12" customHeight="1"/>
    <row r="947" customFormat="1" ht="12" customHeight="1"/>
    <row r="948" customFormat="1" ht="12" customHeight="1"/>
    <row r="949" customFormat="1" ht="12" customHeight="1"/>
    <row r="950" customFormat="1" ht="12" customHeight="1"/>
    <row r="951" customFormat="1" ht="12" customHeight="1"/>
    <row r="952" customFormat="1" ht="12" customHeight="1"/>
    <row r="953" customFormat="1" ht="12" customHeight="1"/>
    <row r="954" customFormat="1" ht="12" customHeight="1"/>
    <row r="955" customFormat="1" ht="12" customHeight="1"/>
    <row r="956" customFormat="1" ht="12" customHeight="1"/>
    <row r="957" customFormat="1" ht="12" customHeight="1"/>
    <row r="958" customFormat="1" ht="12" customHeight="1"/>
    <row r="959" customFormat="1" ht="12" customHeight="1"/>
    <row r="960" customFormat="1" ht="12" customHeight="1"/>
    <row r="961" customFormat="1" ht="12" customHeight="1"/>
    <row r="962" customFormat="1" ht="12" customHeight="1"/>
    <row r="963" customFormat="1" ht="12" customHeight="1"/>
    <row r="964" customFormat="1" ht="12" customHeight="1"/>
    <row r="965" customFormat="1" ht="12" customHeight="1"/>
    <row r="966" customFormat="1" ht="12" customHeight="1"/>
    <row r="967" customFormat="1" ht="12" customHeight="1"/>
    <row r="968" customFormat="1" ht="12" customHeight="1"/>
    <row r="969" customFormat="1" ht="12" customHeight="1"/>
    <row r="970" customFormat="1" ht="12" customHeight="1"/>
    <row r="971" customFormat="1" ht="12" customHeight="1"/>
    <row r="972" customFormat="1" ht="12" customHeight="1"/>
    <row r="973" customFormat="1" ht="12" customHeight="1"/>
    <row r="974" customFormat="1" ht="12" customHeight="1"/>
    <row r="975" customFormat="1" ht="12" customHeight="1"/>
    <row r="976" customFormat="1" ht="12" customHeight="1"/>
    <row r="977" customFormat="1" ht="12" customHeight="1"/>
    <row r="978" customFormat="1" ht="12" customHeight="1"/>
    <row r="979" customFormat="1" ht="12" customHeight="1"/>
    <row r="980" customFormat="1" ht="12" customHeight="1"/>
    <row r="981" customFormat="1" ht="12" customHeight="1"/>
    <row r="982" customFormat="1" ht="12" customHeight="1"/>
    <row r="983" customFormat="1" ht="12" customHeight="1"/>
    <row r="984" customFormat="1" ht="12" customHeight="1"/>
    <row r="985" customFormat="1" ht="12" customHeight="1"/>
    <row r="986" customFormat="1" ht="12" customHeight="1"/>
    <row r="987" customFormat="1" ht="12" customHeight="1"/>
    <row r="988" customFormat="1" ht="12" customHeight="1"/>
    <row r="989" customFormat="1" ht="12" customHeight="1"/>
    <row r="990" customFormat="1" ht="12" customHeight="1"/>
    <row r="991" customFormat="1" ht="12" customHeight="1"/>
    <row r="992" customFormat="1" ht="12" customHeight="1"/>
    <row r="993" customFormat="1" ht="12" customHeight="1"/>
    <row r="994" customFormat="1" ht="12" customHeight="1"/>
    <row r="995" customFormat="1" ht="12" customHeight="1"/>
    <row r="996" customFormat="1" ht="12" customHeight="1"/>
    <row r="997" customFormat="1" ht="12" customHeight="1"/>
    <row r="998" customFormat="1" ht="12" customHeight="1"/>
    <row r="999" customFormat="1" ht="12" customHeight="1"/>
    <row r="1000" customFormat="1" ht="12" customHeight="1"/>
  </sheetData>
  <sheetProtection algorithmName="SHA-512" hashValue="nPo4iIdfPpFNhl23pJjU34DpJVmETaXcvYas+hCHLQ36THMjSPdGx1HjA/h6xgNjUbwVI2Vxu/eM7NFY0GcSGg==" saltValue="eP35AQZ3dCOW4ngVKFPjWA==" spinCount="100000" sheet="1" objects="1" scenarios="1" selectLockedCells="1"/>
  <mergeCells count="6">
    <mergeCell ref="F37:K37"/>
    <mergeCell ref="A1:B1"/>
    <mergeCell ref="C1:D1"/>
    <mergeCell ref="F1:K1"/>
    <mergeCell ref="F13:K13"/>
    <mergeCell ref="F25:K2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W&amp;B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Skaggs</dc:creator>
  <cp:lastModifiedBy>Tom Stehler</cp:lastModifiedBy>
  <dcterms:created xsi:type="dcterms:W3CDTF">2019-09-13T22:11:55Z</dcterms:created>
  <dcterms:modified xsi:type="dcterms:W3CDTF">2025-08-14T15:05:22Z</dcterms:modified>
</cp:coreProperties>
</file>